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645" windowWidth="14460" windowHeight="10365" firstSheet="4" activeTab="5"/>
  </bookViews>
  <sheets>
    <sheet name="Summary -- No increase" sheetId="1" r:id="rId1"/>
    <sheet name="16-17 comparison -- no increase" sheetId="2" r:id="rId2"/>
    <sheet name="Summary -- $150,000 increase" sheetId="3" r:id="rId3"/>
    <sheet name="16-17 comparison -- $150,00 in." sheetId="4" r:id="rId4"/>
    <sheet name="Summary -- $50,000 periodicals" sheetId="5" r:id="rId5"/>
    <sheet name="16-17 comparison -- ALL increas" sheetId="6" r:id="rId6"/>
  </sheets>
  <definedNames>
    <definedName name="_xlnm.Print_Area" localSheetId="3">'16-17 comparison -- $150,00 in.'!$A$1:$H$24</definedName>
    <definedName name="_xlnm.Print_Area" localSheetId="5">'16-17 comparison -- ALL increas'!$A$1:$H$24</definedName>
    <definedName name="_xlnm.Print_Area" localSheetId="1">'16-17 comparison -- no increase'!$A$1:$H$24</definedName>
    <definedName name="_xlnm.Print_Area" localSheetId="2">'Summary -- $150,000 increase'!$A$1:$H$24</definedName>
    <definedName name="_xlnm.Print_Area" localSheetId="4">'Summary -- $50,000 periodicals'!$A$1:$F$24</definedName>
    <definedName name="_xlnm.Print_Area" localSheetId="0">'Summary -- No increase'!$A$1:$H$24</definedName>
  </definedNames>
  <calcPr fullCalcOnLoad="1"/>
</workbook>
</file>

<file path=xl/sharedStrings.xml><?xml version="1.0" encoding="utf-8"?>
<sst xmlns="http://schemas.openxmlformats.org/spreadsheetml/2006/main" count="165" uniqueCount="44">
  <si>
    <t>Amount to be shared:</t>
  </si>
  <si>
    <t>Usage</t>
  </si>
  <si>
    <t>Population</t>
  </si>
  <si>
    <t>Overdrive Checkouts by system</t>
  </si>
  <si>
    <t>Share</t>
  </si>
  <si>
    <t>Arrowhead Library System</t>
  </si>
  <si>
    <t>Eastern Shores Library System</t>
  </si>
  <si>
    <t>Indianhead Federated</t>
  </si>
  <si>
    <t>Kenosha County Library System</t>
  </si>
  <si>
    <t>Lakeshores Library System</t>
  </si>
  <si>
    <t>Manitowoc-Calumet Library System</t>
  </si>
  <si>
    <t>Mid-Wisconsin Federated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</si>
  <si>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</si>
  <si>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</si>
  <si>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</si>
  <si>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</si>
  <si>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</si>
  <si>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</si>
  <si>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</si>
  <si>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</si>
  <si>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</si>
  <si>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% of usage</t>
  </si>
  <si>
    <t>Share**</t>
  </si>
  <si>
    <t>Totals</t>
  </si>
  <si>
    <t>*Extended county population from DPI</t>
  </si>
  <si>
    <t>**Usage weighted at 75%; population weighted at 25%</t>
  </si>
  <si>
    <t>% of pop*</t>
  </si>
  <si>
    <t>*Extended county population from DPI; same figure used for both years</t>
  </si>
  <si>
    <t>% of population</t>
  </si>
  <si>
    <t>2016 System</t>
  </si>
  <si>
    <t>2017 System</t>
  </si>
  <si>
    <t>2017 System Share</t>
  </si>
  <si>
    <t>Eastern Shores Library System***</t>
  </si>
  <si>
    <t>***Includes Mid-Wisconsin counties</t>
  </si>
  <si>
    <t>Bridges Library System</t>
  </si>
  <si>
    <t>of pop*</t>
  </si>
  <si>
    <t>% of PERIODICALS
usage</t>
  </si>
  <si>
    <t>PERIODICALS
Usage</t>
  </si>
  <si>
    <t>Oct - Dec 2015</t>
  </si>
  <si>
    <t>No increase</t>
  </si>
  <si>
    <t>Additional $150,000</t>
  </si>
  <si>
    <t>Periodicals</t>
  </si>
  <si>
    <t>Total</t>
  </si>
  <si>
    <t>Difference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</si>
</sst>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_(&quot;$&quot;* #,##0.000_);_(&quot;$&quot;* \(#,##0.00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.0_);_(&quot;$&quot;* \(#,##0.0\);_(&quot;$&quot;* &quot;-&quot;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0" fontId="39" fillId="0" borderId="0" xfId="0" applyFont="1" applyAlignment="1">
      <alignment wrapText="1"/>
    </xf>
    <xf numFmtId="165" fontId="39" fillId="0" borderId="10" xfId="5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68" fontId="0" fillId="0" borderId="13" xfId="45" applyNumberFormat="1" applyFont="1" applyBorder="1" applyAlignment="1">
      <alignment/>
    </xf>
    <xf numFmtId="172" fontId="0" fillId="0" borderId="13" xfId="66" applyNumberFormat="1" applyFont="1" applyBorder="1" applyAlignment="1">
      <alignment/>
    </xf>
    <xf numFmtId="165" fontId="0" fillId="0" borderId="0" xfId="0" applyNumberFormat="1" applyAlignment="1">
      <alignment/>
    </xf>
    <xf numFmtId="168" fontId="0" fillId="0" borderId="12" xfId="45" applyNumberFormat="1" applyFont="1" applyBorder="1" applyAlignment="1">
      <alignment/>
    </xf>
    <xf numFmtId="172" fontId="0" fillId="0" borderId="12" xfId="66" applyNumberFormat="1" applyFont="1" applyBorder="1" applyAlignment="1">
      <alignment/>
    </xf>
    <xf numFmtId="165" fontId="0" fillId="0" borderId="14" xfId="0" applyNumberFormat="1" applyBorder="1" applyAlignment="1">
      <alignment/>
    </xf>
    <xf numFmtId="0" fontId="2" fillId="0" borderId="12" xfId="58" applyFont="1" applyBorder="1" applyAlignment="1" applyProtection="1">
      <alignment wrapText="1"/>
      <protection/>
    </xf>
    <xf numFmtId="0" fontId="2" fillId="0" borderId="15" xfId="58" applyFont="1" applyBorder="1" applyAlignment="1" applyProtection="1">
      <alignment wrapText="1"/>
      <protection/>
    </xf>
    <xf numFmtId="0" fontId="0" fillId="0" borderId="15" xfId="0" applyBorder="1" applyAlignment="1">
      <alignment/>
    </xf>
    <xf numFmtId="168" fontId="0" fillId="0" borderId="15" xfId="45" applyNumberFormat="1" applyFont="1" applyBorder="1" applyAlignment="1">
      <alignment/>
    </xf>
    <xf numFmtId="172" fontId="0" fillId="0" borderId="15" xfId="66" applyNumberFormat="1" applyFont="1" applyBorder="1" applyAlignment="1">
      <alignment/>
    </xf>
    <xf numFmtId="0" fontId="2" fillId="0" borderId="0" xfId="58" applyFont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66" applyNumberFormat="1" applyFont="1" applyBorder="1" applyAlignment="1">
      <alignment/>
    </xf>
    <xf numFmtId="172" fontId="0" fillId="0" borderId="0" xfId="66" applyNumberFormat="1" applyFont="1" applyAlignment="1">
      <alignment/>
    </xf>
    <xf numFmtId="172" fontId="39" fillId="0" borderId="0" xfId="66" applyNumberFormat="1" applyFont="1" applyAlignment="1">
      <alignment/>
    </xf>
    <xf numFmtId="1" fontId="39" fillId="0" borderId="0" xfId="66" applyNumberFormat="1" applyFont="1" applyAlignment="1">
      <alignment horizontal="center"/>
    </xf>
    <xf numFmtId="172" fontId="39" fillId="0" borderId="11" xfId="66" applyNumberFormat="1" applyFont="1" applyBorder="1" applyAlignment="1">
      <alignment horizontal="center"/>
    </xf>
    <xf numFmtId="0" fontId="39" fillId="0" borderId="11" xfId="0" applyFont="1" applyBorder="1" applyAlignment="1">
      <alignment/>
    </xf>
    <xf numFmtId="9" fontId="0" fillId="0" borderId="0" xfId="66" applyFont="1" applyAlignment="1">
      <alignment/>
    </xf>
    <xf numFmtId="165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172" fontId="0" fillId="0" borderId="16" xfId="66" applyNumberFormat="1" applyFont="1" applyBorder="1" applyAlignment="1">
      <alignment/>
    </xf>
    <xf numFmtId="172" fontId="0" fillId="0" borderId="14" xfId="66" applyNumberFormat="1" applyFont="1" applyBorder="1" applyAlignment="1">
      <alignment/>
    </xf>
    <xf numFmtId="172" fontId="0" fillId="0" borderId="17" xfId="66" applyNumberFormat="1" applyFont="1" applyBorder="1" applyAlignment="1">
      <alignment/>
    </xf>
    <xf numFmtId="44" fontId="0" fillId="0" borderId="0" xfId="0" applyNumberFormat="1" applyBorder="1" applyAlignment="1">
      <alignment/>
    </xf>
    <xf numFmtId="172" fontId="0" fillId="0" borderId="0" xfId="65" applyNumberFormat="1" applyFont="1" applyAlignment="1">
      <alignment/>
    </xf>
    <xf numFmtId="6" fontId="0" fillId="0" borderId="0" xfId="0" applyNumberFormat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3" fontId="3" fillId="0" borderId="0" xfId="42" applyNumberFormat="1" applyFont="1" applyFill="1" applyBorder="1" applyAlignment="1" quotePrefix="1">
      <alignment horizontal="right"/>
    </xf>
    <xf numFmtId="0" fontId="39" fillId="0" borderId="11" xfId="0" applyFont="1" applyBorder="1" applyAlignment="1">
      <alignment horizontal="center" wrapText="1"/>
    </xf>
    <xf numFmtId="165" fontId="0" fillId="0" borderId="0" xfId="47" applyNumberFormat="1" applyFont="1" applyAlignment="1">
      <alignment/>
    </xf>
    <xf numFmtId="165" fontId="0" fillId="0" borderId="0" xfId="47" applyNumberFormat="1" applyFont="1" applyBorder="1" applyAlignment="1">
      <alignment/>
    </xf>
    <xf numFmtId="165" fontId="0" fillId="0" borderId="16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165" fontId="0" fillId="0" borderId="17" xfId="47" applyNumberFormat="1" applyFont="1" applyBorder="1" applyAlignment="1">
      <alignment/>
    </xf>
    <xf numFmtId="165" fontId="0" fillId="0" borderId="0" xfId="47" applyNumberFormat="1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55.140625" style="1" customWidth="1"/>
    <col min="2" max="2" width="0" style="3" hidden="1" customWidth="1"/>
    <col min="3" max="3" width="11.8515625" style="3" customWidth="1"/>
    <col min="4" max="4" width="9.7109375" style="3" customWidth="1"/>
    <col min="5" max="5" width="13.8515625" style="3" bestFit="1" customWidth="1"/>
    <col min="6" max="6" width="15.140625" style="3" bestFit="1" customWidth="1"/>
    <col min="7" max="7" width="17.8515625" style="3" bestFit="1" customWidth="1"/>
    <col min="8" max="8" width="15.421875" style="3" customWidth="1"/>
    <col min="9" max="9" width="14.57421875" style="3" bestFit="1" customWidth="1"/>
    <col min="10" max="10" width="13.28125" style="3" bestFit="1" customWidth="1"/>
    <col min="11" max="11" width="9.140625" style="3" customWidth="1"/>
    <col min="12" max="12" width="11.00390625" style="3" bestFit="1" customWidth="1"/>
    <col min="13" max="13" width="10.57421875" style="3" bestFit="1" customWidth="1"/>
    <col min="14" max="16384" width="9.140625" style="3" customWidth="1"/>
  </cols>
  <sheetData>
    <row r="1" ht="15.75" thickBot="1"/>
    <row r="2" spans="2:8" ht="15.75" thickBot="1">
      <c r="B2" s="2"/>
      <c r="C2" s="2" t="s">
        <v>0</v>
      </c>
      <c r="E2" s="42"/>
      <c r="H2" s="6">
        <v>1000000</v>
      </c>
    </row>
    <row r="4" spans="3:8" ht="15">
      <c r="C4" s="7">
        <v>2015</v>
      </c>
      <c r="D4" s="7">
        <v>2015</v>
      </c>
      <c r="E4" s="7">
        <v>2014</v>
      </c>
      <c r="F4" s="7">
        <v>2014</v>
      </c>
      <c r="G4" s="2" t="s">
        <v>31</v>
      </c>
      <c r="H4" s="8"/>
    </row>
    <row r="5" spans="1:8" ht="15">
      <c r="A5" s="9" t="s">
        <v>3</v>
      </c>
      <c r="B5" s="10"/>
      <c r="C5" s="11" t="s">
        <v>1</v>
      </c>
      <c r="D5" s="11" t="s">
        <v>21</v>
      </c>
      <c r="E5" s="11" t="s">
        <v>2</v>
      </c>
      <c r="F5" s="11" t="s">
        <v>28</v>
      </c>
      <c r="G5" s="36" t="s">
        <v>22</v>
      </c>
      <c r="H5" s="19"/>
    </row>
    <row r="6" spans="1:8" ht="15">
      <c r="A6" s="12" t="s">
        <v>5</v>
      </c>
      <c r="B6" s="13"/>
      <c r="C6" s="14">
        <v>87928</v>
      </c>
      <c r="D6" s="15">
        <f aca="true" t="shared" si="0" ref="D6:D22">C6/$C$24</f>
        <v>0.026565233285698316</v>
      </c>
      <c r="E6" s="4">
        <v>160127</v>
      </c>
      <c r="F6" s="37">
        <f aca="true" t="shared" si="1" ref="F6:F24">E6/$E$24</f>
        <v>0.027951497230196142</v>
      </c>
      <c r="G6" s="35">
        <f>((D6*3)+F6)/4*$H$2</f>
        <v>26911.799271822772</v>
      </c>
      <c r="H6" s="35"/>
    </row>
    <row r="7" spans="1:8" ht="15">
      <c r="A7" s="20" t="s">
        <v>34</v>
      </c>
      <c r="B7" s="13" t="e">
        <f>SUM(#REF!)</f>
        <v>#REF!</v>
      </c>
      <c r="C7" s="17">
        <v>346904</v>
      </c>
      <c r="D7" s="18">
        <f t="shared" si="0"/>
        <v>0.10480831689270641</v>
      </c>
      <c r="E7" s="4">
        <v>497004</v>
      </c>
      <c r="F7" s="38">
        <f t="shared" si="1"/>
        <v>0.08675617434534091</v>
      </c>
      <c r="G7" s="35">
        <f>((D7*3)+F7)/4*$H$2</f>
        <v>100295.28125586503</v>
      </c>
      <c r="H7" s="35"/>
    </row>
    <row r="8" spans="1:8" ht="15">
      <c r="A8" s="12" t="s">
        <v>32</v>
      </c>
      <c r="B8" s="13"/>
      <c r="C8" s="17">
        <v>228411</v>
      </c>
      <c r="D8" s="18">
        <f t="shared" si="0"/>
        <v>0.06900863774929077</v>
      </c>
      <c r="E8" s="4">
        <v>417652</v>
      </c>
      <c r="F8" s="38">
        <f t="shared" si="1"/>
        <v>0.0729046239621418</v>
      </c>
      <c r="G8" s="35">
        <f aca="true" t="shared" si="2" ref="G8:G23">((D8*3)+F8)/4*$H$2</f>
        <v>69982.63430250353</v>
      </c>
      <c r="H8" s="35"/>
    </row>
    <row r="9" spans="1:8" ht="15">
      <c r="A9" s="12" t="s">
        <v>7</v>
      </c>
      <c r="B9" s="13"/>
      <c r="C9" s="17">
        <v>288741</v>
      </c>
      <c r="D9" s="18">
        <f t="shared" si="0"/>
        <v>0.08723582958950298</v>
      </c>
      <c r="E9" s="4">
        <v>460927</v>
      </c>
      <c r="F9" s="38">
        <f t="shared" si="1"/>
        <v>0.08045863448277066</v>
      </c>
      <c r="G9" s="35">
        <f t="shared" si="2"/>
        <v>85541.5308128199</v>
      </c>
      <c r="H9" s="35"/>
    </row>
    <row r="10" spans="1:8" ht="15">
      <c r="A10" s="20" t="s">
        <v>8</v>
      </c>
      <c r="B10" s="13"/>
      <c r="C10" s="17">
        <v>82496</v>
      </c>
      <c r="D10" s="18">
        <f t="shared" si="0"/>
        <v>0.02492409113293795</v>
      </c>
      <c r="E10" s="4">
        <v>167252</v>
      </c>
      <c r="F10" s="38">
        <f t="shared" si="1"/>
        <v>0.029195225132206095</v>
      </c>
      <c r="G10" s="35">
        <f t="shared" si="2"/>
        <v>25991.87463275499</v>
      </c>
      <c r="H10" s="35"/>
    </row>
    <row r="11" spans="1:8" ht="15">
      <c r="A11" s="20" t="s">
        <v>9</v>
      </c>
      <c r="B11" s="13"/>
      <c r="C11" s="17">
        <v>123443</v>
      </c>
      <c r="D11" s="18">
        <f t="shared" si="0"/>
        <v>0.037295197121354484</v>
      </c>
      <c r="E11" s="4">
        <v>286366</v>
      </c>
      <c r="F11" s="38">
        <f t="shared" si="1"/>
        <v>0.0499875627209799</v>
      </c>
      <c r="G11" s="35">
        <f t="shared" si="2"/>
        <v>40468.28852126084</v>
      </c>
      <c r="H11" s="35"/>
    </row>
    <row r="12" spans="1:8" ht="15">
      <c r="A12" s="20" t="s">
        <v>10</v>
      </c>
      <c r="B12" s="13"/>
      <c r="C12" s="17">
        <v>53236</v>
      </c>
      <c r="D12" s="18">
        <f t="shared" si="0"/>
        <v>0.016083918196677233</v>
      </c>
      <c r="E12" s="4">
        <v>117400</v>
      </c>
      <c r="F12" s="38">
        <f t="shared" si="1"/>
        <v>0.020493144659083272</v>
      </c>
      <c r="G12" s="35">
        <f t="shared" si="2"/>
        <v>17186.224812278746</v>
      </c>
      <c r="H12" s="35"/>
    </row>
    <row r="13" spans="1:8" ht="21" customHeight="1">
      <c r="A13" s="20" t="s">
        <v>11</v>
      </c>
      <c r="B13" s="13"/>
      <c r="C13" s="17">
        <v>0</v>
      </c>
      <c r="D13" s="18">
        <f t="shared" si="0"/>
        <v>0</v>
      </c>
      <c r="E13" s="4">
        <v>0</v>
      </c>
      <c r="F13" s="38">
        <f t="shared" si="1"/>
        <v>0</v>
      </c>
      <c r="G13" s="35">
        <f t="shared" si="2"/>
        <v>0</v>
      </c>
      <c r="H13" s="35"/>
    </row>
    <row r="14" spans="1:8" ht="15">
      <c r="A14" s="20" t="s">
        <v>12</v>
      </c>
      <c r="B14" s="13"/>
      <c r="C14" s="17">
        <v>318821</v>
      </c>
      <c r="D14" s="18">
        <f t="shared" si="0"/>
        <v>0.0963237448978667</v>
      </c>
      <c r="E14" s="4">
        <v>949831</v>
      </c>
      <c r="F14" s="38">
        <f t="shared" si="1"/>
        <v>0.16580088658161604</v>
      </c>
      <c r="G14" s="35">
        <f t="shared" si="2"/>
        <v>113693.03031880404</v>
      </c>
      <c r="H14" s="35"/>
    </row>
    <row r="15" spans="1:8" ht="15">
      <c r="A15" s="20" t="s">
        <v>13</v>
      </c>
      <c r="B15" s="13" t="e">
        <f>SUM(#REF!)</f>
        <v>#REF!</v>
      </c>
      <c r="C15" s="17">
        <v>232222</v>
      </c>
      <c r="D15" s="18">
        <f t="shared" si="0"/>
        <v>0.07016003552988166</v>
      </c>
      <c r="E15" s="4">
        <v>430112</v>
      </c>
      <c r="F15" s="38">
        <f t="shared" si="1"/>
        <v>0.0750796204055164</v>
      </c>
      <c r="G15" s="35">
        <f t="shared" si="2"/>
        <v>71389.93174879035</v>
      </c>
      <c r="H15" s="35"/>
    </row>
    <row r="16" spans="1:8" ht="15">
      <c r="A16" s="20" t="s">
        <v>14</v>
      </c>
      <c r="B16" s="13"/>
      <c r="C16" s="17">
        <v>96909</v>
      </c>
      <c r="D16" s="18">
        <f t="shared" si="0"/>
        <v>0.029278616509914226</v>
      </c>
      <c r="E16" s="4">
        <v>150850</v>
      </c>
      <c r="F16" s="38">
        <f t="shared" si="1"/>
        <v>0.026332119862203678</v>
      </c>
      <c r="G16" s="35">
        <f t="shared" si="2"/>
        <v>28541.992347986587</v>
      </c>
      <c r="H16" s="35"/>
    </row>
    <row r="17" spans="1:8" ht="15">
      <c r="A17" s="20" t="s">
        <v>15</v>
      </c>
      <c r="B17" s="13"/>
      <c r="C17" s="17">
        <v>147626</v>
      </c>
      <c r="D17" s="18">
        <f t="shared" si="0"/>
        <v>0.044601482224484804</v>
      </c>
      <c r="E17" s="4">
        <v>242755</v>
      </c>
      <c r="F17" s="38">
        <f t="shared" si="1"/>
        <v>0.04237490061086678</v>
      </c>
      <c r="G17" s="35">
        <f t="shared" si="2"/>
        <v>44044.8368210803</v>
      </c>
      <c r="H17" s="35"/>
    </row>
    <row r="18" spans="1:8" ht="15">
      <c r="A18" s="20" t="s">
        <v>16</v>
      </c>
      <c r="B18" s="13"/>
      <c r="C18" s="17">
        <v>715668</v>
      </c>
      <c r="D18" s="18">
        <f t="shared" si="0"/>
        <v>0.21622108287586597</v>
      </c>
      <c r="E18" s="4">
        <v>829672</v>
      </c>
      <c r="F18" s="38">
        <f t="shared" si="1"/>
        <v>0.1448261355672141</v>
      </c>
      <c r="G18" s="35">
        <f t="shared" si="2"/>
        <v>198372.346048703</v>
      </c>
      <c r="H18" s="35"/>
    </row>
    <row r="19" spans="1:8" ht="15">
      <c r="A19" s="20" t="s">
        <v>17</v>
      </c>
      <c r="B19" s="13"/>
      <c r="C19" s="17">
        <v>71234</v>
      </c>
      <c r="D19" s="18">
        <f t="shared" si="0"/>
        <v>0.02152156113949406</v>
      </c>
      <c r="E19" s="4">
        <v>128079</v>
      </c>
      <c r="F19" s="38">
        <f t="shared" si="1"/>
        <v>0.02235725276653089</v>
      </c>
      <c r="G19" s="35">
        <f t="shared" si="2"/>
        <v>21730.484046253267</v>
      </c>
      <c r="H19" s="35"/>
    </row>
    <row r="20" spans="1:8" ht="15">
      <c r="A20" s="20" t="s">
        <v>18</v>
      </c>
      <c r="B20" s="13"/>
      <c r="C20" s="17">
        <v>176135</v>
      </c>
      <c r="D20" s="18">
        <f t="shared" si="0"/>
        <v>0.05321475940288046</v>
      </c>
      <c r="E20" s="4">
        <v>282281</v>
      </c>
      <c r="F20" s="38">
        <f t="shared" si="1"/>
        <v>0.04927449205716086</v>
      </c>
      <c r="G20" s="35">
        <f t="shared" si="2"/>
        <v>52229.69256645056</v>
      </c>
      <c r="H20" s="35"/>
    </row>
    <row r="21" spans="1:8" ht="15">
      <c r="A21" s="20" t="s">
        <v>19</v>
      </c>
      <c r="B21" s="13"/>
      <c r="C21" s="17">
        <v>171213</v>
      </c>
      <c r="D21" s="18">
        <f t="shared" si="0"/>
        <v>0.0517277009205744</v>
      </c>
      <c r="E21" s="45">
        <v>327128</v>
      </c>
      <c r="F21" s="38">
        <f t="shared" si="1"/>
        <v>0.05710290822859108</v>
      </c>
      <c r="G21" s="35">
        <f t="shared" si="2"/>
        <v>53071.50274757857</v>
      </c>
      <c r="H21" s="35"/>
    </row>
    <row r="22" spans="1:8" ht="30">
      <c r="A22" s="21" t="s">
        <v>20</v>
      </c>
      <c r="B22" s="22" t="e">
        <f>SUM(#REF!)</f>
        <v>#REF!</v>
      </c>
      <c r="C22" s="23">
        <v>168903</v>
      </c>
      <c r="D22" s="24">
        <f t="shared" si="0"/>
        <v>0.0510297925308696</v>
      </c>
      <c r="E22" s="4">
        <v>281309</v>
      </c>
      <c r="F22" s="39">
        <f t="shared" si="1"/>
        <v>0.0491048213875814</v>
      </c>
      <c r="G22" s="35">
        <f t="shared" si="2"/>
        <v>50548.54974504756</v>
      </c>
      <c r="H22" s="35"/>
    </row>
    <row r="23" spans="1:7" ht="15" hidden="1">
      <c r="A23" s="25"/>
      <c r="C23" s="26"/>
      <c r="D23" s="26"/>
      <c r="E23" s="27"/>
      <c r="F23" s="38">
        <f t="shared" si="1"/>
        <v>0</v>
      </c>
      <c r="G23" s="40">
        <f t="shared" si="2"/>
        <v>0</v>
      </c>
    </row>
    <row r="24" spans="1:8" ht="15">
      <c r="A24" s="5" t="s">
        <v>23</v>
      </c>
      <c r="C24" s="43">
        <f>SUM(C6:C23)</f>
        <v>3309890</v>
      </c>
      <c r="D24" s="28">
        <f>C24/$C$24</f>
        <v>1</v>
      </c>
      <c r="E24" s="44">
        <f>SUM(E6:E22)</f>
        <v>5728745</v>
      </c>
      <c r="F24" s="38">
        <f t="shared" si="1"/>
        <v>1</v>
      </c>
      <c r="G24" s="40">
        <f>SUM(G6:G23)</f>
        <v>1000000.0000000001</v>
      </c>
      <c r="H24" s="16"/>
    </row>
    <row r="26" ht="15">
      <c r="A26" s="1" t="s">
        <v>24</v>
      </c>
    </row>
    <row r="27" ht="15">
      <c r="A27" s="1" t="s">
        <v>25</v>
      </c>
    </row>
    <row r="28" ht="15">
      <c r="A28" s="1" t="s">
        <v>33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55.140625" style="1" customWidth="1"/>
    <col min="2" max="2" width="0" style="3" hidden="1" customWidth="1"/>
    <col min="3" max="3" width="10.7109375" style="29" bestFit="1" customWidth="1"/>
    <col min="4" max="4" width="9.7109375" style="3" customWidth="1"/>
    <col min="5" max="5" width="9.7109375" style="3" bestFit="1" customWidth="1"/>
    <col min="6" max="6" width="9.7109375" style="3" customWidth="1"/>
    <col min="7" max="7" width="12.421875" style="3" bestFit="1" customWidth="1"/>
    <col min="8" max="8" width="15.421875" style="3" customWidth="1"/>
    <col min="9" max="16384" width="9.140625" style="3" customWidth="1"/>
  </cols>
  <sheetData>
    <row r="1" ht="15.75" thickBot="1"/>
    <row r="2" spans="2:8" ht="15.75" thickBot="1">
      <c r="B2" s="2"/>
      <c r="C2" s="30"/>
      <c r="H2" s="6"/>
    </row>
    <row r="4" spans="3:9" ht="15">
      <c r="C4" s="31">
        <v>2015</v>
      </c>
      <c r="D4" s="7">
        <v>2014</v>
      </c>
      <c r="E4" s="7">
        <v>2014</v>
      </c>
      <c r="F4" s="7">
        <v>2013</v>
      </c>
      <c r="G4" s="2" t="s">
        <v>30</v>
      </c>
      <c r="H4" s="2" t="s">
        <v>29</v>
      </c>
      <c r="I4" s="2"/>
    </row>
    <row r="5" spans="1:8" ht="15">
      <c r="A5" s="9" t="s">
        <v>3</v>
      </c>
      <c r="B5" s="10"/>
      <c r="C5" s="32" t="s">
        <v>21</v>
      </c>
      <c r="D5" s="11" t="s">
        <v>21</v>
      </c>
      <c r="E5" s="11" t="s">
        <v>26</v>
      </c>
      <c r="F5" s="11" t="s">
        <v>35</v>
      </c>
      <c r="G5" s="33" t="s">
        <v>4</v>
      </c>
      <c r="H5" s="33" t="s">
        <v>4</v>
      </c>
    </row>
    <row r="6" spans="1:9" ht="15">
      <c r="A6" s="12" t="s">
        <v>5</v>
      </c>
      <c r="B6" s="13"/>
      <c r="C6" s="15">
        <v>0.026565233285698316</v>
      </c>
      <c r="D6" s="15">
        <v>0.026630727527043645</v>
      </c>
      <c r="E6" s="28">
        <v>0.027951497230196142</v>
      </c>
      <c r="F6" s="41">
        <v>0.028036077718296293</v>
      </c>
      <c r="G6" s="35">
        <v>26911.799271822772</v>
      </c>
      <c r="H6" s="35">
        <v>26982.065074856804</v>
      </c>
      <c r="I6" s="34"/>
    </row>
    <row r="7" spans="1:9" ht="15">
      <c r="A7" s="20" t="s">
        <v>34</v>
      </c>
      <c r="B7" s="13">
        <v>25542</v>
      </c>
      <c r="C7" s="18">
        <v>0.10480831689270641</v>
      </c>
      <c r="D7" s="18">
        <v>0.10412158177891452</v>
      </c>
      <c r="E7" s="28">
        <v>0.08675617434534091</v>
      </c>
      <c r="F7" s="41">
        <v>0.08674052655320276</v>
      </c>
      <c r="G7" s="35">
        <v>100295.28125586503</v>
      </c>
      <c r="H7" s="35">
        <v>99776.31797248658</v>
      </c>
      <c r="I7" s="34"/>
    </row>
    <row r="8" spans="1:11" ht="15">
      <c r="A8" s="12" t="s">
        <v>6</v>
      </c>
      <c r="B8" s="13"/>
      <c r="C8" s="18">
        <v>0.06900863774929077</v>
      </c>
      <c r="D8" s="18">
        <v>0.04220747272675588</v>
      </c>
      <c r="E8" s="28">
        <v>0.0729046239621418</v>
      </c>
      <c r="F8" s="41">
        <v>0.03534201347164281</v>
      </c>
      <c r="G8" s="35">
        <v>69982.63430250353</v>
      </c>
      <c r="H8" s="35">
        <v>40491.10791297762</v>
      </c>
      <c r="I8" s="34"/>
      <c r="K8" s="16"/>
    </row>
    <row r="9" spans="1:11" ht="15">
      <c r="A9" s="12" t="s">
        <v>7</v>
      </c>
      <c r="B9" s="13"/>
      <c r="C9" s="18">
        <v>0.08723582958950298</v>
      </c>
      <c r="D9" s="18">
        <v>0.08966805617409977</v>
      </c>
      <c r="E9" s="28">
        <v>0.08045863448277066</v>
      </c>
      <c r="F9" s="41">
        <v>0.08038787380605504</v>
      </c>
      <c r="G9" s="35">
        <v>85541.5308128199</v>
      </c>
      <c r="H9" s="35">
        <v>87348.0105820886</v>
      </c>
      <c r="I9" s="34"/>
      <c r="K9" s="16"/>
    </row>
    <row r="10" spans="1:11" ht="15">
      <c r="A10" s="20" t="s">
        <v>8</v>
      </c>
      <c r="B10" s="13"/>
      <c r="C10" s="18">
        <v>0.02492409113293795</v>
      </c>
      <c r="D10" s="18">
        <v>0.024906902516055627</v>
      </c>
      <c r="E10" s="28">
        <v>0.029195225132206095</v>
      </c>
      <c r="F10" s="41">
        <v>0.029216216173638242</v>
      </c>
      <c r="G10" s="35">
        <v>25991.87463275499</v>
      </c>
      <c r="H10" s="35">
        <v>25984.230930451282</v>
      </c>
      <c r="I10" s="34"/>
      <c r="K10" s="16"/>
    </row>
    <row r="11" spans="1:11" ht="15">
      <c r="A11" s="20" t="s">
        <v>9</v>
      </c>
      <c r="B11" s="13"/>
      <c r="C11" s="18">
        <v>0.037295197121354484</v>
      </c>
      <c r="D11" s="18">
        <v>0.036739703881120946</v>
      </c>
      <c r="E11" s="28">
        <v>0.0499875627209799</v>
      </c>
      <c r="F11" s="41">
        <v>0.050056285007462946</v>
      </c>
      <c r="G11" s="35">
        <v>40468.28852126084</v>
      </c>
      <c r="H11" s="35">
        <v>40068.84916270645</v>
      </c>
      <c r="I11" s="34"/>
      <c r="K11" s="16"/>
    </row>
    <row r="12" spans="1:11" ht="15">
      <c r="A12" s="20" t="s">
        <v>10</v>
      </c>
      <c r="B12" s="13"/>
      <c r="C12" s="18">
        <v>0.016083918196677233</v>
      </c>
      <c r="D12" s="18">
        <v>0.01700682751326762</v>
      </c>
      <c r="E12" s="28">
        <v>0.020493144659083272</v>
      </c>
      <c r="F12" s="41">
        <v>0.020523066350492718</v>
      </c>
      <c r="G12" s="35">
        <v>17186.224812278746</v>
      </c>
      <c r="H12" s="35">
        <v>17885.887222573892</v>
      </c>
      <c r="I12" s="34"/>
      <c r="K12" s="16"/>
    </row>
    <row r="13" spans="1:9" ht="15">
      <c r="A13" s="20" t="s">
        <v>11</v>
      </c>
      <c r="B13" s="13"/>
      <c r="C13" s="18">
        <v>0</v>
      </c>
      <c r="D13" s="18">
        <v>0.030974547887713026</v>
      </c>
      <c r="E13" s="28">
        <v>0</v>
      </c>
      <c r="F13" s="41">
        <v>0.03756313136838472</v>
      </c>
      <c r="G13" s="35">
        <v>0</v>
      </c>
      <c r="H13" s="35">
        <v>32621.693757880945</v>
      </c>
      <c r="I13" s="34"/>
    </row>
    <row r="14" spans="1:9" ht="15">
      <c r="A14" s="20" t="s">
        <v>12</v>
      </c>
      <c r="B14" s="13"/>
      <c r="C14" s="18">
        <v>0.0963237448978667</v>
      </c>
      <c r="D14" s="18">
        <v>0.09438361046948539</v>
      </c>
      <c r="E14" s="28">
        <v>0.16580088658161604</v>
      </c>
      <c r="F14" s="41">
        <v>0.16637816698346494</v>
      </c>
      <c r="G14" s="35">
        <v>113693.03031880404</v>
      </c>
      <c r="H14" s="35">
        <v>112382.24959798026</v>
      </c>
      <c r="I14" s="34"/>
    </row>
    <row r="15" spans="1:10" ht="15">
      <c r="A15" s="20" t="s">
        <v>13</v>
      </c>
      <c r="B15" s="13" t="e">
        <f>SUM(#REF!)</f>
        <v>#REF!</v>
      </c>
      <c r="C15" s="18">
        <v>0.07016003552988166</v>
      </c>
      <c r="D15" s="18">
        <v>0.06996943763944578</v>
      </c>
      <c r="E15" s="28">
        <v>0.0750796204055164</v>
      </c>
      <c r="F15" s="41">
        <v>0.07497887671194031</v>
      </c>
      <c r="G15" s="35">
        <v>71389.93174879035</v>
      </c>
      <c r="H15" s="35">
        <v>71221.79740756941</v>
      </c>
      <c r="I15" s="34"/>
      <c r="J15" s="16"/>
    </row>
    <row r="16" spans="1:10" ht="15">
      <c r="A16" s="20" t="s">
        <v>14</v>
      </c>
      <c r="B16" s="13"/>
      <c r="C16" s="18">
        <v>0.029278616509914226</v>
      </c>
      <c r="D16" s="18">
        <v>0.029300651846387877</v>
      </c>
      <c r="E16" s="28">
        <v>0.026332119862203678</v>
      </c>
      <c r="F16" s="41">
        <v>0.026408879990491674</v>
      </c>
      <c r="G16" s="35">
        <v>28541.992347986587</v>
      </c>
      <c r="H16" s="35">
        <v>28577.708882413826</v>
      </c>
      <c r="I16" s="34"/>
      <c r="J16" s="16"/>
    </row>
    <row r="17" spans="1:10" ht="15">
      <c r="A17" s="20" t="s">
        <v>15</v>
      </c>
      <c r="B17" s="13"/>
      <c r="C17" s="18">
        <v>0.044601482224484804</v>
      </c>
      <c r="D17" s="18">
        <v>0.04307120745742007</v>
      </c>
      <c r="E17" s="28">
        <v>0.04237490061086678</v>
      </c>
      <c r="F17" s="41">
        <v>0.04231519289102239</v>
      </c>
      <c r="G17" s="35">
        <v>44044.8368210803</v>
      </c>
      <c r="H17" s="35">
        <v>42882.20381582065</v>
      </c>
      <c r="I17" s="34"/>
      <c r="J17" s="16"/>
    </row>
    <row r="18" spans="1:9" ht="15">
      <c r="A18" s="20" t="s">
        <v>16</v>
      </c>
      <c r="B18" s="13"/>
      <c r="C18" s="18">
        <v>0.21622108287586597</v>
      </c>
      <c r="D18" s="18">
        <v>0.212100449798061</v>
      </c>
      <c r="E18" s="28">
        <v>0.1448261355672141</v>
      </c>
      <c r="F18" s="41">
        <v>0.14423560478770023</v>
      </c>
      <c r="G18" s="35">
        <v>198372.346048703</v>
      </c>
      <c r="H18" s="35">
        <v>195134.2385454708</v>
      </c>
      <c r="I18" s="34"/>
    </row>
    <row r="19" spans="1:9" ht="15">
      <c r="A19" s="20" t="s">
        <v>17</v>
      </c>
      <c r="B19" s="13"/>
      <c r="C19" s="18">
        <v>0.02152156113949406</v>
      </c>
      <c r="D19" s="18">
        <v>0.02305843730342746</v>
      </c>
      <c r="E19" s="28">
        <v>0.02235725276653089</v>
      </c>
      <c r="F19" s="41">
        <v>0.022256340005905942</v>
      </c>
      <c r="G19" s="35">
        <v>21730.484046253267</v>
      </c>
      <c r="H19" s="35">
        <v>22857.91297904708</v>
      </c>
      <c r="I19" s="34"/>
    </row>
    <row r="20" spans="1:9" ht="15">
      <c r="A20" s="20" t="s">
        <v>18</v>
      </c>
      <c r="B20" s="13"/>
      <c r="C20" s="18">
        <v>0.05321475940288046</v>
      </c>
      <c r="D20" s="18">
        <v>0.05003247205253256</v>
      </c>
      <c r="E20" s="28">
        <v>0.04927449205716086</v>
      </c>
      <c r="F20" s="41">
        <v>0.049207852629378934</v>
      </c>
      <c r="G20" s="35">
        <v>52229.69256645056</v>
      </c>
      <c r="H20" s="35">
        <v>49826.31719674416</v>
      </c>
      <c r="I20" s="34"/>
    </row>
    <row r="21" spans="1:9" ht="15">
      <c r="A21" s="20" t="s">
        <v>19</v>
      </c>
      <c r="B21" s="13"/>
      <c r="C21" s="18">
        <v>0.0517277009205744</v>
      </c>
      <c r="D21" s="18">
        <v>0.05418422988026523</v>
      </c>
      <c r="E21" s="28">
        <v>0.05710290822859108</v>
      </c>
      <c r="F21" s="41">
        <v>0.057093180000521625</v>
      </c>
      <c r="G21" s="35">
        <v>53071.50274757857</v>
      </c>
      <c r="H21" s="35">
        <v>54911.46741032933</v>
      </c>
      <c r="I21" s="34"/>
    </row>
    <row r="22" spans="1:9" ht="30">
      <c r="A22" s="21" t="s">
        <v>20</v>
      </c>
      <c r="B22" s="22" t="e">
        <f>SUM(#REF!)</f>
        <v>#REF!</v>
      </c>
      <c r="C22" s="24">
        <v>0.0510297925308696</v>
      </c>
      <c r="D22" s="24">
        <v>0.051643683548003604</v>
      </c>
      <c r="E22" s="28">
        <v>0.0491048213875814</v>
      </c>
      <c r="F22" s="41">
        <v>0.049260715550398404</v>
      </c>
      <c r="G22" s="35">
        <v>50548.54974504756</v>
      </c>
      <c r="H22" s="35">
        <v>51047.9415486023</v>
      </c>
      <c r="I22" s="34"/>
    </row>
    <row r="23" spans="1:8" ht="15" hidden="1">
      <c r="A23" s="25"/>
      <c r="D23" s="26"/>
      <c r="E23" s="26"/>
      <c r="F23" s="26">
        <v>0</v>
      </c>
      <c r="G23" s="26"/>
      <c r="H23" s="26"/>
    </row>
    <row r="24" spans="3:8" ht="15">
      <c r="C24" s="29">
        <f>SUM(C6:C23)</f>
        <v>1.0000000000000002</v>
      </c>
      <c r="D24" s="28">
        <v>1</v>
      </c>
      <c r="E24" s="28">
        <f>SUM(E6:E22)</f>
        <v>1</v>
      </c>
      <c r="F24" s="28">
        <v>1</v>
      </c>
      <c r="G24" s="35">
        <f>SUM(G6:G23)</f>
        <v>1000000.0000000001</v>
      </c>
      <c r="H24" s="35">
        <f>SUM(H6:H23)</f>
        <v>999999.9999999999</v>
      </c>
    </row>
    <row r="26" ht="30">
      <c r="A26" s="1" t="s">
        <v>27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="90" zoomScaleNormal="90" zoomScalePageLayoutView="0" workbookViewId="0" topLeftCell="A1">
      <selection activeCell="G6" sqref="G6:G22"/>
    </sheetView>
  </sheetViews>
  <sheetFormatPr defaultColWidth="9.140625" defaultRowHeight="15"/>
  <cols>
    <col min="1" max="1" width="55.140625" style="1" customWidth="1"/>
    <col min="2" max="2" width="0" style="3" hidden="1" customWidth="1"/>
    <col min="3" max="3" width="11.8515625" style="3" customWidth="1"/>
    <col min="4" max="4" width="9.7109375" style="3" customWidth="1"/>
    <col min="5" max="5" width="13.8515625" style="3" bestFit="1" customWidth="1"/>
    <col min="6" max="6" width="15.140625" style="3" bestFit="1" customWidth="1"/>
    <col min="7" max="7" width="17.8515625" style="3" bestFit="1" customWidth="1"/>
    <col min="8" max="8" width="15.421875" style="3" customWidth="1"/>
    <col min="9" max="9" width="14.57421875" style="3" bestFit="1" customWidth="1"/>
    <col min="10" max="10" width="13.28125" style="3" bestFit="1" customWidth="1"/>
    <col min="11" max="11" width="9.140625" style="3" customWidth="1"/>
    <col min="12" max="12" width="11.00390625" style="3" bestFit="1" customWidth="1"/>
    <col min="13" max="13" width="10.57421875" style="3" bestFit="1" customWidth="1"/>
    <col min="14" max="16384" width="9.140625" style="3" customWidth="1"/>
  </cols>
  <sheetData>
    <row r="1" ht="15.75" thickBot="1"/>
    <row r="2" spans="2:8" ht="15.75" thickBot="1">
      <c r="B2" s="2"/>
      <c r="C2" s="2" t="s">
        <v>0</v>
      </c>
      <c r="E2" s="42"/>
      <c r="H2" s="6">
        <v>1150000</v>
      </c>
    </row>
    <row r="4" spans="3:8" ht="15">
      <c r="C4" s="7">
        <v>2015</v>
      </c>
      <c r="D4" s="7">
        <v>2015</v>
      </c>
      <c r="E4" s="7">
        <v>2014</v>
      </c>
      <c r="F4" s="7">
        <v>2014</v>
      </c>
      <c r="G4" s="2" t="s">
        <v>31</v>
      </c>
      <c r="H4" s="8"/>
    </row>
    <row r="5" spans="1:8" ht="15">
      <c r="A5" s="9" t="s">
        <v>3</v>
      </c>
      <c r="B5" s="10"/>
      <c r="C5" s="11" t="s">
        <v>1</v>
      </c>
      <c r="D5" s="11" t="s">
        <v>21</v>
      </c>
      <c r="E5" s="11" t="s">
        <v>2</v>
      </c>
      <c r="F5" s="11" t="s">
        <v>28</v>
      </c>
      <c r="G5" s="36" t="s">
        <v>22</v>
      </c>
      <c r="H5" s="19"/>
    </row>
    <row r="6" spans="1:8" ht="15">
      <c r="A6" s="12" t="s">
        <v>5</v>
      </c>
      <c r="B6" s="13"/>
      <c r="C6" s="14">
        <v>87928</v>
      </c>
      <c r="D6" s="15">
        <f aca="true" t="shared" si="0" ref="D6:D22">C6/$C$24</f>
        <v>0.026565233285698316</v>
      </c>
      <c r="E6" s="4">
        <v>160127</v>
      </c>
      <c r="F6" s="37">
        <f aca="true" t="shared" si="1" ref="F6:F24">E6/$E$24</f>
        <v>0.027951497230196142</v>
      </c>
      <c r="G6" s="35">
        <f>((D6*3)+F6)/4*$H$2</f>
        <v>30948.569162596188</v>
      </c>
      <c r="H6" s="35"/>
    </row>
    <row r="7" spans="1:8" ht="15">
      <c r="A7" s="20" t="s">
        <v>34</v>
      </c>
      <c r="B7" s="13" t="e">
        <f>SUM(#REF!)</f>
        <v>#REF!</v>
      </c>
      <c r="C7" s="17">
        <v>346904</v>
      </c>
      <c r="D7" s="18">
        <f t="shared" si="0"/>
        <v>0.10480831689270641</v>
      </c>
      <c r="E7" s="4">
        <v>497004</v>
      </c>
      <c r="F7" s="38">
        <f t="shared" si="1"/>
        <v>0.08675617434534091</v>
      </c>
      <c r="G7" s="35">
        <f>((D7*3)+F7)/4*$H$2</f>
        <v>115339.57344424479</v>
      </c>
      <c r="H7" s="35"/>
    </row>
    <row r="8" spans="1:8" ht="15">
      <c r="A8" s="12" t="s">
        <v>32</v>
      </c>
      <c r="B8" s="13"/>
      <c r="C8" s="17">
        <v>228411</v>
      </c>
      <c r="D8" s="18">
        <f t="shared" si="0"/>
        <v>0.06900863774929077</v>
      </c>
      <c r="E8" s="4">
        <v>417652</v>
      </c>
      <c r="F8" s="38">
        <f t="shared" si="1"/>
        <v>0.0729046239621418</v>
      </c>
      <c r="G8" s="35">
        <f aca="true" t="shared" si="2" ref="G8:G23">((D8*3)+F8)/4*$H$2</f>
        <v>80480.02944787905</v>
      </c>
      <c r="H8" s="35"/>
    </row>
    <row r="9" spans="1:8" ht="15">
      <c r="A9" s="12" t="s">
        <v>7</v>
      </c>
      <c r="B9" s="13"/>
      <c r="C9" s="17">
        <v>288741</v>
      </c>
      <c r="D9" s="18">
        <f t="shared" si="0"/>
        <v>0.08723582958950298</v>
      </c>
      <c r="E9" s="4">
        <v>460927</v>
      </c>
      <c r="F9" s="38">
        <f t="shared" si="1"/>
        <v>0.08045863448277066</v>
      </c>
      <c r="G9" s="35">
        <f t="shared" si="2"/>
        <v>98372.76043474289</v>
      </c>
      <c r="H9" s="35"/>
    </row>
    <row r="10" spans="1:8" ht="15">
      <c r="A10" s="20" t="s">
        <v>8</v>
      </c>
      <c r="B10" s="13"/>
      <c r="C10" s="17">
        <v>82496</v>
      </c>
      <c r="D10" s="18">
        <f t="shared" si="0"/>
        <v>0.02492409113293795</v>
      </c>
      <c r="E10" s="4">
        <v>167252</v>
      </c>
      <c r="F10" s="38">
        <f t="shared" si="1"/>
        <v>0.029195225132206095</v>
      </c>
      <c r="G10" s="35">
        <f t="shared" si="2"/>
        <v>29890.655827668237</v>
      </c>
      <c r="H10" s="35"/>
    </row>
    <row r="11" spans="1:8" ht="15">
      <c r="A11" s="20" t="s">
        <v>9</v>
      </c>
      <c r="B11" s="13"/>
      <c r="C11" s="17">
        <v>123443</v>
      </c>
      <c r="D11" s="18">
        <f t="shared" si="0"/>
        <v>0.037295197121354484</v>
      </c>
      <c r="E11" s="4">
        <v>286366</v>
      </c>
      <c r="F11" s="38">
        <f t="shared" si="1"/>
        <v>0.0499875627209799</v>
      </c>
      <c r="G11" s="35">
        <f t="shared" si="2"/>
        <v>46538.531799449964</v>
      </c>
      <c r="H11" s="35"/>
    </row>
    <row r="12" spans="1:8" ht="15">
      <c r="A12" s="20" t="s">
        <v>10</v>
      </c>
      <c r="B12" s="13"/>
      <c r="C12" s="17">
        <v>53236</v>
      </c>
      <c r="D12" s="18">
        <f t="shared" si="0"/>
        <v>0.016083918196677233</v>
      </c>
      <c r="E12" s="4">
        <v>117400</v>
      </c>
      <c r="F12" s="38">
        <f t="shared" si="1"/>
        <v>0.020493144659083272</v>
      </c>
      <c r="G12" s="35">
        <f t="shared" si="2"/>
        <v>19764.158534120557</v>
      </c>
      <c r="H12" s="35"/>
    </row>
    <row r="13" spans="1:8" ht="21" customHeight="1">
      <c r="A13" s="20" t="s">
        <v>11</v>
      </c>
      <c r="B13" s="13"/>
      <c r="C13" s="17">
        <v>0</v>
      </c>
      <c r="D13" s="18">
        <f t="shared" si="0"/>
        <v>0</v>
      </c>
      <c r="E13" s="4">
        <v>0</v>
      </c>
      <c r="F13" s="38">
        <f t="shared" si="1"/>
        <v>0</v>
      </c>
      <c r="G13" s="35">
        <f t="shared" si="2"/>
        <v>0</v>
      </c>
      <c r="H13" s="35"/>
    </row>
    <row r="14" spans="1:8" ht="15">
      <c r="A14" s="20" t="s">
        <v>12</v>
      </c>
      <c r="B14" s="13"/>
      <c r="C14" s="17">
        <v>318821</v>
      </c>
      <c r="D14" s="18">
        <f t="shared" si="0"/>
        <v>0.0963237448978667</v>
      </c>
      <c r="E14" s="4">
        <v>949831</v>
      </c>
      <c r="F14" s="38">
        <f t="shared" si="1"/>
        <v>0.16580088658161604</v>
      </c>
      <c r="G14" s="35">
        <f t="shared" si="2"/>
        <v>130746.98486662464</v>
      </c>
      <c r="H14" s="35"/>
    </row>
    <row r="15" spans="1:8" ht="15">
      <c r="A15" s="20" t="s">
        <v>13</v>
      </c>
      <c r="B15" s="13" t="e">
        <f>SUM(#REF!)</f>
        <v>#REF!</v>
      </c>
      <c r="C15" s="17">
        <v>232222</v>
      </c>
      <c r="D15" s="18">
        <f t="shared" si="0"/>
        <v>0.07016003552988166</v>
      </c>
      <c r="E15" s="4">
        <v>430112</v>
      </c>
      <c r="F15" s="38">
        <f t="shared" si="1"/>
        <v>0.0750796204055164</v>
      </c>
      <c r="G15" s="35">
        <f t="shared" si="2"/>
        <v>82098.4215111089</v>
      </c>
      <c r="H15" s="35"/>
    </row>
    <row r="16" spans="1:8" ht="15">
      <c r="A16" s="20" t="s">
        <v>14</v>
      </c>
      <c r="B16" s="13"/>
      <c r="C16" s="17">
        <v>96909</v>
      </c>
      <c r="D16" s="18">
        <f t="shared" si="0"/>
        <v>0.029278616509914226</v>
      </c>
      <c r="E16" s="4">
        <v>150850</v>
      </c>
      <c r="F16" s="38">
        <f t="shared" si="1"/>
        <v>0.026332119862203678</v>
      </c>
      <c r="G16" s="35">
        <f t="shared" si="2"/>
        <v>32823.291200184576</v>
      </c>
      <c r="H16" s="35"/>
    </row>
    <row r="17" spans="1:8" ht="15">
      <c r="A17" s="20" t="s">
        <v>15</v>
      </c>
      <c r="B17" s="13"/>
      <c r="C17" s="17">
        <v>147626</v>
      </c>
      <c r="D17" s="18">
        <f t="shared" si="0"/>
        <v>0.044601482224484804</v>
      </c>
      <c r="E17" s="4">
        <v>242755</v>
      </c>
      <c r="F17" s="38">
        <f t="shared" si="1"/>
        <v>0.04237490061086678</v>
      </c>
      <c r="G17" s="35">
        <f t="shared" si="2"/>
        <v>50651.56234424235</v>
      </c>
      <c r="H17" s="35"/>
    </row>
    <row r="18" spans="1:8" ht="15">
      <c r="A18" s="20" t="s">
        <v>16</v>
      </c>
      <c r="B18" s="13"/>
      <c r="C18" s="17">
        <v>715668</v>
      </c>
      <c r="D18" s="18">
        <f t="shared" si="0"/>
        <v>0.21622108287586597</v>
      </c>
      <c r="E18" s="4">
        <v>829672</v>
      </c>
      <c r="F18" s="38">
        <f t="shared" si="1"/>
        <v>0.1448261355672141</v>
      </c>
      <c r="G18" s="35">
        <f t="shared" si="2"/>
        <v>228128.19795600846</v>
      </c>
      <c r="H18" s="35"/>
    </row>
    <row r="19" spans="1:8" ht="15">
      <c r="A19" s="20" t="s">
        <v>17</v>
      </c>
      <c r="B19" s="13"/>
      <c r="C19" s="17">
        <v>71234</v>
      </c>
      <c r="D19" s="18">
        <f t="shared" si="0"/>
        <v>0.02152156113949406</v>
      </c>
      <c r="E19" s="4">
        <v>128079</v>
      </c>
      <c r="F19" s="38">
        <f t="shared" si="1"/>
        <v>0.02235725276653089</v>
      </c>
      <c r="G19" s="35">
        <f t="shared" si="2"/>
        <v>24990.056653191255</v>
      </c>
      <c r="H19" s="35"/>
    </row>
    <row r="20" spans="1:8" ht="15">
      <c r="A20" s="20" t="s">
        <v>18</v>
      </c>
      <c r="B20" s="13"/>
      <c r="C20" s="17">
        <v>176135</v>
      </c>
      <c r="D20" s="18">
        <f t="shared" si="0"/>
        <v>0.05321475940288046</v>
      </c>
      <c r="E20" s="4">
        <v>282281</v>
      </c>
      <c r="F20" s="38">
        <f t="shared" si="1"/>
        <v>0.04927449205716086</v>
      </c>
      <c r="G20" s="35">
        <f t="shared" si="2"/>
        <v>60064.14645141814</v>
      </c>
      <c r="H20" s="35"/>
    </row>
    <row r="21" spans="1:8" ht="15">
      <c r="A21" s="20" t="s">
        <v>19</v>
      </c>
      <c r="B21" s="13"/>
      <c r="C21" s="17">
        <v>171213</v>
      </c>
      <c r="D21" s="18">
        <f t="shared" si="0"/>
        <v>0.0517277009205744</v>
      </c>
      <c r="E21" s="45">
        <v>327128</v>
      </c>
      <c r="F21" s="38">
        <f t="shared" si="1"/>
        <v>0.05710290822859108</v>
      </c>
      <c r="G21" s="35">
        <f t="shared" si="2"/>
        <v>61032.228159715356</v>
      </c>
      <c r="H21" s="35"/>
    </row>
    <row r="22" spans="1:8" ht="30">
      <c r="A22" s="21" t="s">
        <v>20</v>
      </c>
      <c r="B22" s="22" t="e">
        <f>SUM(#REF!)</f>
        <v>#REF!</v>
      </c>
      <c r="C22" s="23">
        <v>168903</v>
      </c>
      <c r="D22" s="24">
        <f t="shared" si="0"/>
        <v>0.0510297925308696</v>
      </c>
      <c r="E22" s="4">
        <v>281309</v>
      </c>
      <c r="F22" s="39">
        <f t="shared" si="1"/>
        <v>0.0491048213875814</v>
      </c>
      <c r="G22" s="35">
        <f t="shared" si="2"/>
        <v>58130.83220680469</v>
      </c>
      <c r="H22" s="35"/>
    </row>
    <row r="23" spans="1:7" ht="15" hidden="1">
      <c r="A23" s="25"/>
      <c r="C23" s="26"/>
      <c r="D23" s="26"/>
      <c r="E23" s="27"/>
      <c r="F23" s="38">
        <f t="shared" si="1"/>
        <v>0</v>
      </c>
      <c r="G23" s="40">
        <f t="shared" si="2"/>
        <v>0</v>
      </c>
    </row>
    <row r="24" spans="1:8" ht="15">
      <c r="A24" s="5" t="s">
        <v>23</v>
      </c>
      <c r="C24" s="44">
        <f>SUM(C6:C23)</f>
        <v>3309890</v>
      </c>
      <c r="D24" s="28">
        <f>C24/$C$24</f>
        <v>1</v>
      </c>
      <c r="E24" s="44">
        <f>SUM(E6:E22)</f>
        <v>5728745</v>
      </c>
      <c r="F24" s="38">
        <f t="shared" si="1"/>
        <v>1</v>
      </c>
      <c r="G24" s="40">
        <f>SUM(G6:G23)</f>
        <v>1150000</v>
      </c>
      <c r="H24" s="16"/>
    </row>
    <row r="26" ht="15">
      <c r="A26" s="1" t="s">
        <v>24</v>
      </c>
    </row>
    <row r="27" ht="15">
      <c r="A27" s="1" t="s">
        <v>25</v>
      </c>
    </row>
    <row r="28" ht="15">
      <c r="A28" s="1" t="s">
        <v>33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zoomScale="90" zoomScaleNormal="90" zoomScalePageLayoutView="0" workbookViewId="0" topLeftCell="A1">
      <selection activeCell="H6" sqref="H6:H22"/>
    </sheetView>
  </sheetViews>
  <sheetFormatPr defaultColWidth="9.140625" defaultRowHeight="15"/>
  <cols>
    <col min="1" max="1" width="55.140625" style="1" customWidth="1"/>
    <col min="2" max="2" width="0" style="3" hidden="1" customWidth="1"/>
    <col min="3" max="3" width="10.7109375" style="29" bestFit="1" customWidth="1"/>
    <col min="4" max="4" width="9.7109375" style="3" customWidth="1"/>
    <col min="5" max="5" width="9.7109375" style="3" bestFit="1" customWidth="1"/>
    <col min="6" max="6" width="9.7109375" style="3" customWidth="1"/>
    <col min="7" max="7" width="12.421875" style="3" bestFit="1" customWidth="1"/>
    <col min="8" max="8" width="15.421875" style="3" customWidth="1"/>
    <col min="9" max="16384" width="9.140625" style="3" customWidth="1"/>
  </cols>
  <sheetData>
    <row r="1" ht="15.75" thickBot="1"/>
    <row r="2" spans="2:8" ht="15.75" thickBot="1">
      <c r="B2" s="2"/>
      <c r="C2" s="30"/>
      <c r="H2" s="6"/>
    </row>
    <row r="4" spans="3:9" ht="15">
      <c r="C4" s="31">
        <v>2015</v>
      </c>
      <c r="D4" s="7">
        <v>2014</v>
      </c>
      <c r="E4" s="7">
        <v>2014</v>
      </c>
      <c r="F4" s="7">
        <v>2013</v>
      </c>
      <c r="G4" s="2" t="s">
        <v>30</v>
      </c>
      <c r="H4" s="2" t="s">
        <v>29</v>
      </c>
      <c r="I4" s="2"/>
    </row>
    <row r="5" spans="1:8" ht="15">
      <c r="A5" s="9" t="s">
        <v>3</v>
      </c>
      <c r="B5" s="10"/>
      <c r="C5" s="32" t="s">
        <v>21</v>
      </c>
      <c r="D5" s="11" t="s">
        <v>21</v>
      </c>
      <c r="E5" s="11" t="s">
        <v>26</v>
      </c>
      <c r="F5" s="11" t="s">
        <v>35</v>
      </c>
      <c r="G5" s="33" t="s">
        <v>4</v>
      </c>
      <c r="H5" s="33" t="s">
        <v>4</v>
      </c>
    </row>
    <row r="6" spans="1:9" ht="15">
      <c r="A6" s="12" t="s">
        <v>5</v>
      </c>
      <c r="B6" s="13"/>
      <c r="C6" s="15">
        <v>0.026565233285698316</v>
      </c>
      <c r="D6" s="15">
        <v>0.026630727527043645</v>
      </c>
      <c r="E6" s="28">
        <v>0.027951497230196142</v>
      </c>
      <c r="F6" s="41">
        <v>0.028036077718296293</v>
      </c>
      <c r="G6" s="35">
        <v>30948.569162596188</v>
      </c>
      <c r="H6" s="35">
        <v>26982.065074856804</v>
      </c>
      <c r="I6" s="34"/>
    </row>
    <row r="7" spans="1:9" ht="15">
      <c r="A7" s="20" t="s">
        <v>34</v>
      </c>
      <c r="B7" s="13">
        <v>25542</v>
      </c>
      <c r="C7" s="18">
        <v>0.10480831689270641</v>
      </c>
      <c r="D7" s="18">
        <v>0.10412158177891452</v>
      </c>
      <c r="E7" s="28">
        <v>0.08675617434534091</v>
      </c>
      <c r="F7" s="41">
        <v>0.08674052655320276</v>
      </c>
      <c r="G7" s="35">
        <v>115339.57344424479</v>
      </c>
      <c r="H7" s="35">
        <v>99776.31797248658</v>
      </c>
      <c r="I7" s="34"/>
    </row>
    <row r="8" spans="1:11" ht="15">
      <c r="A8" s="12" t="s">
        <v>6</v>
      </c>
      <c r="B8" s="13"/>
      <c r="C8" s="18">
        <v>0.06900863774929077</v>
      </c>
      <c r="D8" s="18">
        <v>0.04220747272675588</v>
      </c>
      <c r="E8" s="28">
        <v>0.0729046239621418</v>
      </c>
      <c r="F8" s="41">
        <v>0.03534201347164281</v>
      </c>
      <c r="G8" s="35">
        <v>80480.02944787905</v>
      </c>
      <c r="H8" s="35">
        <v>40491.10791297762</v>
      </c>
      <c r="I8" s="34"/>
      <c r="K8" s="16"/>
    </row>
    <row r="9" spans="1:11" ht="15">
      <c r="A9" s="12" t="s">
        <v>7</v>
      </c>
      <c r="B9" s="13"/>
      <c r="C9" s="18">
        <v>0.08723582958950298</v>
      </c>
      <c r="D9" s="18">
        <v>0.08966805617409977</v>
      </c>
      <c r="E9" s="28">
        <v>0.08045863448277066</v>
      </c>
      <c r="F9" s="41">
        <v>0.08038787380605504</v>
      </c>
      <c r="G9" s="35">
        <v>98372.76043474289</v>
      </c>
      <c r="H9" s="35">
        <v>87348.0105820886</v>
      </c>
      <c r="I9" s="34"/>
      <c r="K9" s="16"/>
    </row>
    <row r="10" spans="1:11" ht="15">
      <c r="A10" s="20" t="s">
        <v>8</v>
      </c>
      <c r="B10" s="13"/>
      <c r="C10" s="18">
        <v>0.02492409113293795</v>
      </c>
      <c r="D10" s="18">
        <v>0.024906902516055627</v>
      </c>
      <c r="E10" s="28">
        <v>0.029195225132206095</v>
      </c>
      <c r="F10" s="41">
        <v>0.029216216173638242</v>
      </c>
      <c r="G10" s="35">
        <v>29890.655827668237</v>
      </c>
      <c r="H10" s="35">
        <v>25984.230930451282</v>
      </c>
      <c r="I10" s="34"/>
      <c r="K10" s="16"/>
    </row>
    <row r="11" spans="1:11" ht="15">
      <c r="A11" s="20" t="s">
        <v>9</v>
      </c>
      <c r="B11" s="13"/>
      <c r="C11" s="18">
        <v>0.037295197121354484</v>
      </c>
      <c r="D11" s="18">
        <v>0.036739703881120946</v>
      </c>
      <c r="E11" s="28">
        <v>0.0499875627209799</v>
      </c>
      <c r="F11" s="41">
        <v>0.050056285007462946</v>
      </c>
      <c r="G11" s="35">
        <v>46538.531799449964</v>
      </c>
      <c r="H11" s="35">
        <v>40068.84916270645</v>
      </c>
      <c r="I11" s="34"/>
      <c r="K11" s="16"/>
    </row>
    <row r="12" spans="1:11" ht="15">
      <c r="A12" s="20" t="s">
        <v>10</v>
      </c>
      <c r="B12" s="13"/>
      <c r="C12" s="18">
        <v>0.016083918196677233</v>
      </c>
      <c r="D12" s="18">
        <v>0.01700682751326762</v>
      </c>
      <c r="E12" s="28">
        <v>0.020493144659083272</v>
      </c>
      <c r="F12" s="41">
        <v>0.020523066350492718</v>
      </c>
      <c r="G12" s="35">
        <v>19764.158534120557</v>
      </c>
      <c r="H12" s="35">
        <v>17885.887222573892</v>
      </c>
      <c r="I12" s="34"/>
      <c r="K12" s="16"/>
    </row>
    <row r="13" spans="1:9" ht="15">
      <c r="A13" s="20" t="s">
        <v>11</v>
      </c>
      <c r="B13" s="13"/>
      <c r="C13" s="18">
        <v>0</v>
      </c>
      <c r="D13" s="18">
        <v>0.030974547887713026</v>
      </c>
      <c r="E13" s="28">
        <v>0</v>
      </c>
      <c r="F13" s="41">
        <v>0.03756313136838472</v>
      </c>
      <c r="G13" s="35">
        <v>0</v>
      </c>
      <c r="H13" s="35">
        <v>32621.693757880945</v>
      </c>
      <c r="I13" s="34"/>
    </row>
    <row r="14" spans="1:9" ht="15">
      <c r="A14" s="20" t="s">
        <v>12</v>
      </c>
      <c r="B14" s="13"/>
      <c r="C14" s="18">
        <v>0.0963237448978667</v>
      </c>
      <c r="D14" s="18">
        <v>0.09438361046948539</v>
      </c>
      <c r="E14" s="28">
        <v>0.16580088658161604</v>
      </c>
      <c r="F14" s="41">
        <v>0.16637816698346494</v>
      </c>
      <c r="G14" s="35">
        <v>130746.98486662464</v>
      </c>
      <c r="H14" s="35">
        <v>112382.24959798026</v>
      </c>
      <c r="I14" s="34"/>
    </row>
    <row r="15" spans="1:10" ht="15">
      <c r="A15" s="20" t="s">
        <v>13</v>
      </c>
      <c r="B15" s="13" t="e">
        <f>SUM(#REF!)</f>
        <v>#REF!</v>
      </c>
      <c r="C15" s="18">
        <v>0.07016003552988166</v>
      </c>
      <c r="D15" s="18">
        <v>0.06996943763944578</v>
      </c>
      <c r="E15" s="28">
        <v>0.0750796204055164</v>
      </c>
      <c r="F15" s="41">
        <v>0.07497887671194031</v>
      </c>
      <c r="G15" s="35">
        <v>82098.4215111089</v>
      </c>
      <c r="H15" s="35">
        <v>71221.79740756941</v>
      </c>
      <c r="I15" s="34"/>
      <c r="J15" s="16"/>
    </row>
    <row r="16" spans="1:10" ht="15">
      <c r="A16" s="20" t="s">
        <v>14</v>
      </c>
      <c r="B16" s="13"/>
      <c r="C16" s="18">
        <v>0.029278616509914226</v>
      </c>
      <c r="D16" s="18">
        <v>0.029300651846387877</v>
      </c>
      <c r="E16" s="28">
        <v>0.026332119862203678</v>
      </c>
      <c r="F16" s="41">
        <v>0.026408879990491674</v>
      </c>
      <c r="G16" s="35">
        <v>32823.291200184576</v>
      </c>
      <c r="H16" s="35">
        <v>28577.708882413826</v>
      </c>
      <c r="I16" s="34"/>
      <c r="J16" s="16"/>
    </row>
    <row r="17" spans="1:10" ht="15">
      <c r="A17" s="20" t="s">
        <v>15</v>
      </c>
      <c r="B17" s="13"/>
      <c r="C17" s="18">
        <v>0.044601482224484804</v>
      </c>
      <c r="D17" s="18">
        <v>0.04307120745742007</v>
      </c>
      <c r="E17" s="28">
        <v>0.04237490061086678</v>
      </c>
      <c r="F17" s="41">
        <v>0.04231519289102239</v>
      </c>
      <c r="G17" s="35">
        <v>50651.56234424235</v>
      </c>
      <c r="H17" s="35">
        <v>42882.20381582065</v>
      </c>
      <c r="I17" s="34"/>
      <c r="J17" s="16"/>
    </row>
    <row r="18" spans="1:9" ht="15">
      <c r="A18" s="20" t="s">
        <v>16</v>
      </c>
      <c r="B18" s="13"/>
      <c r="C18" s="18">
        <v>0.21622108287586597</v>
      </c>
      <c r="D18" s="18">
        <v>0.212100449798061</v>
      </c>
      <c r="E18" s="28">
        <v>0.1448261355672141</v>
      </c>
      <c r="F18" s="41">
        <v>0.14423560478770023</v>
      </c>
      <c r="G18" s="35">
        <v>228128.19795600846</v>
      </c>
      <c r="H18" s="35">
        <v>195134.2385454708</v>
      </c>
      <c r="I18" s="34"/>
    </row>
    <row r="19" spans="1:9" ht="15">
      <c r="A19" s="20" t="s">
        <v>17</v>
      </c>
      <c r="B19" s="13"/>
      <c r="C19" s="18">
        <v>0.02152156113949406</v>
      </c>
      <c r="D19" s="18">
        <v>0.02305843730342746</v>
      </c>
      <c r="E19" s="28">
        <v>0.02235725276653089</v>
      </c>
      <c r="F19" s="41">
        <v>0.022256340005905942</v>
      </c>
      <c r="G19" s="35">
        <v>24990.056653191255</v>
      </c>
      <c r="H19" s="35">
        <v>22857.91297904708</v>
      </c>
      <c r="I19" s="34"/>
    </row>
    <row r="20" spans="1:9" ht="15">
      <c r="A20" s="20" t="s">
        <v>18</v>
      </c>
      <c r="B20" s="13"/>
      <c r="C20" s="18">
        <v>0.05321475940288046</v>
      </c>
      <c r="D20" s="18">
        <v>0.05003247205253256</v>
      </c>
      <c r="E20" s="28">
        <v>0.04927449205716086</v>
      </c>
      <c r="F20" s="41">
        <v>0.049207852629378934</v>
      </c>
      <c r="G20" s="35">
        <v>60064.14645141814</v>
      </c>
      <c r="H20" s="35">
        <v>49826.31719674416</v>
      </c>
      <c r="I20" s="34"/>
    </row>
    <row r="21" spans="1:9" ht="15">
      <c r="A21" s="20" t="s">
        <v>19</v>
      </c>
      <c r="B21" s="13"/>
      <c r="C21" s="18">
        <v>0.0517277009205744</v>
      </c>
      <c r="D21" s="18">
        <v>0.05418422988026523</v>
      </c>
      <c r="E21" s="28">
        <v>0.05710290822859108</v>
      </c>
      <c r="F21" s="41">
        <v>0.057093180000521625</v>
      </c>
      <c r="G21" s="35">
        <v>61032.228159715356</v>
      </c>
      <c r="H21" s="35">
        <v>54911.46741032933</v>
      </c>
      <c r="I21" s="34"/>
    </row>
    <row r="22" spans="1:9" ht="30">
      <c r="A22" s="21" t="s">
        <v>20</v>
      </c>
      <c r="B22" s="22" t="e">
        <f>SUM(#REF!)</f>
        <v>#REF!</v>
      </c>
      <c r="C22" s="24">
        <v>0.0510297925308696</v>
      </c>
      <c r="D22" s="24">
        <v>0.051643683548003604</v>
      </c>
      <c r="E22" s="28">
        <v>0.0491048213875814</v>
      </c>
      <c r="F22" s="41">
        <v>0.049260715550398404</v>
      </c>
      <c r="G22" s="35">
        <v>58130.83220680469</v>
      </c>
      <c r="H22" s="35">
        <v>51047.9415486023</v>
      </c>
      <c r="I22" s="34"/>
    </row>
    <row r="23" spans="1:8" ht="15" hidden="1">
      <c r="A23" s="25"/>
      <c r="D23" s="26"/>
      <c r="E23" s="26"/>
      <c r="F23" s="26">
        <v>0</v>
      </c>
      <c r="G23" s="26"/>
      <c r="H23" s="26"/>
    </row>
    <row r="24" spans="3:8" ht="15">
      <c r="C24" s="29">
        <f>SUM(C6:C23)</f>
        <v>1.0000000000000002</v>
      </c>
      <c r="D24" s="28">
        <v>1</v>
      </c>
      <c r="E24" s="28">
        <f>SUM(E6:E22)</f>
        <v>1</v>
      </c>
      <c r="F24" s="28">
        <v>1</v>
      </c>
      <c r="G24" s="35">
        <f>SUM(G6:G23)</f>
        <v>1150000</v>
      </c>
      <c r="H24" s="35">
        <f>SUM(H6:H23)</f>
        <v>999999.9999999999</v>
      </c>
    </row>
    <row r="26" ht="30">
      <c r="A26" s="1" t="s">
        <v>27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8"/>
  <sheetViews>
    <sheetView zoomScale="90" zoomScaleNormal="90" zoomScalePageLayoutView="0" workbookViewId="0" topLeftCell="A4">
      <selection activeCell="H17" sqref="H17"/>
    </sheetView>
  </sheetViews>
  <sheetFormatPr defaultColWidth="9.140625" defaultRowHeight="15"/>
  <cols>
    <col min="1" max="1" width="55.140625" style="1" customWidth="1"/>
    <col min="2" max="2" width="0" style="3" hidden="1" customWidth="1"/>
    <col min="3" max="3" width="20.57421875" style="3" bestFit="1" customWidth="1"/>
    <col min="4" max="4" width="19.140625" style="3" customWidth="1"/>
    <col min="5" max="5" width="17.8515625" style="3" bestFit="1" customWidth="1"/>
    <col min="6" max="6" width="15.421875" style="3" customWidth="1"/>
    <col min="7" max="7" width="14.57421875" style="3" bestFit="1" customWidth="1"/>
    <col min="8" max="8" width="13.28125" style="3" bestFit="1" customWidth="1"/>
    <col min="9" max="9" width="9.140625" style="3" customWidth="1"/>
    <col min="10" max="10" width="11.00390625" style="3" bestFit="1" customWidth="1"/>
    <col min="11" max="11" width="10.57421875" style="3" bestFit="1" customWidth="1"/>
    <col min="12" max="16384" width="9.140625" style="3" customWidth="1"/>
  </cols>
  <sheetData>
    <row r="1" ht="15.75" thickBot="1"/>
    <row r="2" spans="2:6" ht="15.75" thickBot="1">
      <c r="B2" s="2"/>
      <c r="C2" s="2" t="s">
        <v>0</v>
      </c>
      <c r="F2" s="6">
        <v>50000</v>
      </c>
    </row>
    <row r="4" spans="3:6" ht="15">
      <c r="C4" s="7" t="s">
        <v>38</v>
      </c>
      <c r="D4" s="7" t="s">
        <v>38</v>
      </c>
      <c r="E4" s="2" t="s">
        <v>31</v>
      </c>
      <c r="F4" s="8"/>
    </row>
    <row r="5" spans="1:6" ht="30">
      <c r="A5" s="9" t="s">
        <v>3</v>
      </c>
      <c r="B5" s="10"/>
      <c r="C5" s="46" t="s">
        <v>37</v>
      </c>
      <c r="D5" s="46" t="s">
        <v>36</v>
      </c>
      <c r="E5" s="36" t="s">
        <v>22</v>
      </c>
      <c r="F5" s="19"/>
    </row>
    <row r="6" spans="1:6" ht="15" customHeight="1">
      <c r="A6" s="12" t="s">
        <v>5</v>
      </c>
      <c r="B6" s="13"/>
      <c r="C6" s="14">
        <v>1373</v>
      </c>
      <c r="D6" s="15">
        <f aca="true" t="shared" si="0" ref="D6:D22">C6/$C$24</f>
        <v>0.030268959435626103</v>
      </c>
      <c r="E6" s="35">
        <f>$F$2*D6</f>
        <v>1513.4479717813051</v>
      </c>
      <c r="F6" s="35"/>
    </row>
    <row r="7" spans="1:6" ht="15" customHeight="1">
      <c r="A7" s="20" t="s">
        <v>34</v>
      </c>
      <c r="B7" s="13" t="e">
        <f>SUM(#REF!)</f>
        <v>#REF!</v>
      </c>
      <c r="C7" s="3">
        <v>4385</v>
      </c>
      <c r="D7" s="18">
        <f t="shared" si="0"/>
        <v>0.09667107583774251</v>
      </c>
      <c r="E7" s="35">
        <f aca="true" t="shared" si="1" ref="E7:E23">$F$2*D7</f>
        <v>4833.553791887125</v>
      </c>
      <c r="F7" s="35"/>
    </row>
    <row r="8" spans="1:6" ht="15" customHeight="1">
      <c r="A8" s="12" t="s">
        <v>32</v>
      </c>
      <c r="B8" s="13"/>
      <c r="C8" s="17">
        <v>3129</v>
      </c>
      <c r="D8" s="18">
        <f t="shared" si="0"/>
        <v>0.06898148148148148</v>
      </c>
      <c r="E8" s="35">
        <f t="shared" si="1"/>
        <v>3449.074074074074</v>
      </c>
      <c r="F8" s="35"/>
    </row>
    <row r="9" spans="1:6" ht="15" customHeight="1">
      <c r="A9" s="12" t="s">
        <v>7</v>
      </c>
      <c r="B9" s="13"/>
      <c r="C9" s="17">
        <v>3272</v>
      </c>
      <c r="D9" s="18">
        <f t="shared" si="0"/>
        <v>0.07213403880070547</v>
      </c>
      <c r="E9" s="35">
        <f t="shared" si="1"/>
        <v>3606.7019400352738</v>
      </c>
      <c r="F9" s="35"/>
    </row>
    <row r="10" spans="1:6" ht="15" customHeight="1">
      <c r="A10" s="20" t="s">
        <v>8</v>
      </c>
      <c r="B10" s="13"/>
      <c r="C10" s="17">
        <v>913</v>
      </c>
      <c r="D10" s="18">
        <f t="shared" si="0"/>
        <v>0.020127865961199295</v>
      </c>
      <c r="E10" s="35">
        <f t="shared" si="1"/>
        <v>1006.3932980599648</v>
      </c>
      <c r="F10" s="35"/>
    </row>
    <row r="11" spans="1:6" ht="15" customHeight="1">
      <c r="A11" s="20" t="s">
        <v>9</v>
      </c>
      <c r="B11" s="13"/>
      <c r="C11" s="17">
        <v>1502</v>
      </c>
      <c r="D11" s="18">
        <f t="shared" si="0"/>
        <v>0.033112874779541446</v>
      </c>
      <c r="E11" s="35">
        <f t="shared" si="1"/>
        <v>1655.6437389770722</v>
      </c>
      <c r="F11" s="35"/>
    </row>
    <row r="12" spans="1:6" ht="15" customHeight="1">
      <c r="A12" s="20" t="s">
        <v>10</v>
      </c>
      <c r="B12" s="13"/>
      <c r="C12" s="17">
        <v>653</v>
      </c>
      <c r="D12" s="18">
        <f t="shared" si="0"/>
        <v>0.014395943562610229</v>
      </c>
      <c r="E12" s="35">
        <f t="shared" si="1"/>
        <v>719.7971781305115</v>
      </c>
      <c r="F12" s="35"/>
    </row>
    <row r="13" spans="1:6" ht="15" customHeight="1">
      <c r="A13" s="20" t="s">
        <v>11</v>
      </c>
      <c r="B13" s="13"/>
      <c r="C13" s="17">
        <v>0</v>
      </c>
      <c r="D13" s="18">
        <f t="shared" si="0"/>
        <v>0</v>
      </c>
      <c r="E13" s="35">
        <f t="shared" si="1"/>
        <v>0</v>
      </c>
      <c r="F13" s="35"/>
    </row>
    <row r="14" spans="1:6" ht="15" customHeight="1">
      <c r="A14" s="20" t="s">
        <v>12</v>
      </c>
      <c r="B14" s="13"/>
      <c r="C14" s="17">
        <v>4165</v>
      </c>
      <c r="D14" s="18">
        <f t="shared" si="0"/>
        <v>0.09182098765432099</v>
      </c>
      <c r="E14" s="35">
        <f t="shared" si="1"/>
        <v>4591.04938271605</v>
      </c>
      <c r="F14" s="35"/>
    </row>
    <row r="15" spans="1:6" ht="15" customHeight="1">
      <c r="A15" s="20" t="s">
        <v>13</v>
      </c>
      <c r="B15" s="13" t="e">
        <f>SUM(#REF!)</f>
        <v>#REF!</v>
      </c>
      <c r="C15" s="17">
        <v>4641</v>
      </c>
      <c r="D15" s="18">
        <f t="shared" si="0"/>
        <v>0.10231481481481482</v>
      </c>
      <c r="E15" s="35">
        <f t="shared" si="1"/>
        <v>5115.740740740741</v>
      </c>
      <c r="F15" s="35"/>
    </row>
    <row r="16" spans="1:6" ht="15" customHeight="1">
      <c r="A16" s="20" t="s">
        <v>14</v>
      </c>
      <c r="B16" s="13"/>
      <c r="C16" s="17">
        <v>1919</v>
      </c>
      <c r="D16" s="18">
        <f t="shared" si="0"/>
        <v>0.042305996472663136</v>
      </c>
      <c r="E16" s="35">
        <f t="shared" si="1"/>
        <v>2115.299823633157</v>
      </c>
      <c r="F16" s="35"/>
    </row>
    <row r="17" spans="1:6" ht="15" customHeight="1">
      <c r="A17" s="20" t="s">
        <v>15</v>
      </c>
      <c r="B17" s="13"/>
      <c r="C17" s="17">
        <v>2272</v>
      </c>
      <c r="D17" s="18">
        <f t="shared" si="0"/>
        <v>0.05008818342151675</v>
      </c>
      <c r="E17" s="35">
        <f t="shared" si="1"/>
        <v>2504.4091710758375</v>
      </c>
      <c r="F17" s="35"/>
    </row>
    <row r="18" spans="1:6" ht="15" customHeight="1">
      <c r="A18" s="20" t="s">
        <v>16</v>
      </c>
      <c r="B18" s="13"/>
      <c r="C18" s="17">
        <v>8949</v>
      </c>
      <c r="D18" s="18">
        <f t="shared" si="0"/>
        <v>0.1972883597883598</v>
      </c>
      <c r="E18" s="35">
        <f t="shared" si="1"/>
        <v>9864.417989417989</v>
      </c>
      <c r="F18" s="35"/>
    </row>
    <row r="19" spans="1:6" ht="15" customHeight="1">
      <c r="A19" s="20" t="s">
        <v>17</v>
      </c>
      <c r="B19" s="13"/>
      <c r="C19" s="17">
        <v>1022</v>
      </c>
      <c r="D19" s="18">
        <f t="shared" si="0"/>
        <v>0.022530864197530864</v>
      </c>
      <c r="E19" s="35">
        <f t="shared" si="1"/>
        <v>1126.5432098765432</v>
      </c>
      <c r="F19" s="35"/>
    </row>
    <row r="20" spans="1:6" ht="15" customHeight="1">
      <c r="A20" s="20" t="s">
        <v>18</v>
      </c>
      <c r="B20" s="13"/>
      <c r="C20" s="17">
        <v>2709</v>
      </c>
      <c r="D20" s="18">
        <f t="shared" si="0"/>
        <v>0.059722222222222225</v>
      </c>
      <c r="E20" s="35">
        <f t="shared" si="1"/>
        <v>2986.1111111111113</v>
      </c>
      <c r="F20" s="35"/>
    </row>
    <row r="21" spans="1:6" ht="15" customHeight="1">
      <c r="A21" s="20" t="s">
        <v>19</v>
      </c>
      <c r="B21" s="13"/>
      <c r="C21" s="17">
        <v>1915</v>
      </c>
      <c r="D21" s="18">
        <f t="shared" si="0"/>
        <v>0.042217813051146386</v>
      </c>
      <c r="E21" s="35">
        <f t="shared" si="1"/>
        <v>2110.8906525573193</v>
      </c>
      <c r="F21" s="35"/>
    </row>
    <row r="22" spans="1:6" ht="15" customHeight="1">
      <c r="A22" s="21" t="s">
        <v>20</v>
      </c>
      <c r="B22" s="22" t="e">
        <f>SUM(#REF!)</f>
        <v>#REF!</v>
      </c>
      <c r="C22" s="23">
        <v>2541</v>
      </c>
      <c r="D22" s="24">
        <f t="shared" si="0"/>
        <v>0.056018518518518516</v>
      </c>
      <c r="E22" s="35">
        <f t="shared" si="1"/>
        <v>2800.9259259259256</v>
      </c>
      <c r="F22" s="35"/>
    </row>
    <row r="23" spans="1:5" ht="15" hidden="1">
      <c r="A23" s="25"/>
      <c r="C23" s="26"/>
      <c r="D23" s="26"/>
      <c r="E23" s="35">
        <f t="shared" si="1"/>
        <v>0</v>
      </c>
    </row>
    <row r="24" spans="1:6" ht="15">
      <c r="A24" s="5" t="s">
        <v>23</v>
      </c>
      <c r="C24" s="44">
        <f>SUM(C6:C23)</f>
        <v>45360</v>
      </c>
      <c r="D24" s="28">
        <f>C24/$C$24</f>
        <v>1</v>
      </c>
      <c r="E24" s="40">
        <f>SUM(E6:E22)</f>
        <v>50000</v>
      </c>
      <c r="F24" s="16"/>
    </row>
    <row r="26" ht="15">
      <c r="A26" s="1" t="s">
        <v>24</v>
      </c>
    </row>
    <row r="27" ht="15">
      <c r="A27" s="1" t="s">
        <v>25</v>
      </c>
    </row>
    <row r="28" ht="15">
      <c r="A28" s="1" t="s">
        <v>33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="90" zoomScaleNormal="90" zoomScalePageLayoutView="0" workbookViewId="0" topLeftCell="A4">
      <selection activeCell="L21" sqref="L21"/>
    </sheetView>
  </sheetViews>
  <sheetFormatPr defaultColWidth="9.140625" defaultRowHeight="15"/>
  <cols>
    <col min="1" max="1" width="55.140625" style="1" customWidth="1"/>
    <col min="2" max="2" width="0" style="3" hidden="1" customWidth="1"/>
    <col min="3" max="3" width="14.140625" style="29" bestFit="1" customWidth="1"/>
    <col min="4" max="4" width="18.8515625" style="3" bestFit="1" customWidth="1"/>
    <col min="5" max="6" width="11.8515625" style="3" bestFit="1" customWidth="1"/>
    <col min="7" max="7" width="12.421875" style="3" bestFit="1" customWidth="1"/>
    <col min="8" max="8" width="15.421875" style="3" customWidth="1"/>
    <col min="9" max="16384" width="9.140625" style="3" customWidth="1"/>
  </cols>
  <sheetData>
    <row r="1" ht="15.75" thickBot="1"/>
    <row r="2" spans="2:8" ht="15.75" thickBot="1">
      <c r="B2" s="2"/>
      <c r="C2" s="30"/>
      <c r="H2" s="6"/>
    </row>
    <row r="4" spans="3:9" ht="15">
      <c r="C4" s="31">
        <v>2017</v>
      </c>
      <c r="D4" s="7">
        <v>2017</v>
      </c>
      <c r="E4" s="7">
        <v>2017</v>
      </c>
      <c r="F4" s="7">
        <v>2017</v>
      </c>
      <c r="G4" s="7">
        <v>2016</v>
      </c>
      <c r="H4" s="2" t="s">
        <v>43</v>
      </c>
      <c r="I4" s="2"/>
    </row>
    <row r="5" spans="1:8" ht="15">
      <c r="A5" s="9"/>
      <c r="B5" s="10"/>
      <c r="C5" s="32" t="s">
        <v>39</v>
      </c>
      <c r="D5" s="11" t="s">
        <v>40</v>
      </c>
      <c r="E5" s="11" t="s">
        <v>41</v>
      </c>
      <c r="F5" s="11" t="s">
        <v>42</v>
      </c>
      <c r="G5" s="11" t="s">
        <v>42</v>
      </c>
      <c r="H5" s="33"/>
    </row>
    <row r="6" spans="1:9" ht="15">
      <c r="A6" s="12" t="s">
        <v>5</v>
      </c>
      <c r="B6" s="13"/>
      <c r="C6" s="49">
        <v>26911.799271822772</v>
      </c>
      <c r="D6" s="48">
        <f>'Summary -- $150,000 increase'!G6-C6</f>
        <v>4036.7698907734157</v>
      </c>
      <c r="E6" s="48">
        <v>1513.44797178131</v>
      </c>
      <c r="F6" s="47">
        <f>SUM(C6:E6)</f>
        <v>32462.017134377496</v>
      </c>
      <c r="G6" s="35">
        <v>26982.065074856804</v>
      </c>
      <c r="H6" s="35">
        <f>F6-G6</f>
        <v>5479.952059520692</v>
      </c>
      <c r="I6" s="34"/>
    </row>
    <row r="7" spans="1:9" ht="15">
      <c r="A7" s="20" t="s">
        <v>34</v>
      </c>
      <c r="B7" s="13">
        <v>25542</v>
      </c>
      <c r="C7" s="50">
        <v>100295.28125586503</v>
      </c>
      <c r="D7" s="48">
        <f>'Summary -- $150,000 increase'!G7-C7</f>
        <v>15044.292188379753</v>
      </c>
      <c r="E7" s="48">
        <v>4833.553791887125</v>
      </c>
      <c r="F7" s="47">
        <f aca="true" t="shared" si="0" ref="F7:F22">SUM(C7:E7)</f>
        <v>120173.12723613191</v>
      </c>
      <c r="G7" s="35">
        <v>99776.31797248658</v>
      </c>
      <c r="H7" s="35">
        <f aca="true" t="shared" si="1" ref="H7:H23">F7-G7</f>
        <v>20396.809263645337</v>
      </c>
      <c r="I7" s="34"/>
    </row>
    <row r="8" spans="1:11" ht="15">
      <c r="A8" s="12" t="s">
        <v>6</v>
      </c>
      <c r="B8" s="13"/>
      <c r="C8" s="50">
        <v>69982.63430250353</v>
      </c>
      <c r="D8" s="48">
        <f>'Summary -- $150,000 increase'!G8-C8</f>
        <v>10497.395145375514</v>
      </c>
      <c r="E8" s="48">
        <v>3449.074074074074</v>
      </c>
      <c r="F8" s="47">
        <f t="shared" si="0"/>
        <v>83929.10352195312</v>
      </c>
      <c r="G8" s="35">
        <v>40491.10791297762</v>
      </c>
      <c r="H8" s="35">
        <f t="shared" si="1"/>
        <v>43437.9956089755</v>
      </c>
      <c r="I8" s="34"/>
      <c r="K8" s="16"/>
    </row>
    <row r="9" spans="1:11" ht="15">
      <c r="A9" s="12" t="s">
        <v>7</v>
      </c>
      <c r="B9" s="13"/>
      <c r="C9" s="50">
        <v>85541.5308128199</v>
      </c>
      <c r="D9" s="48">
        <f>'Summary -- $150,000 increase'!G9-C9</f>
        <v>12831.22962192299</v>
      </c>
      <c r="E9" s="48">
        <v>3606.7019400352738</v>
      </c>
      <c r="F9" s="47">
        <f t="shared" si="0"/>
        <v>101979.46237477816</v>
      </c>
      <c r="G9" s="35">
        <v>87348.0105820886</v>
      </c>
      <c r="H9" s="35">
        <f t="shared" si="1"/>
        <v>14631.451792689564</v>
      </c>
      <c r="I9" s="34"/>
      <c r="K9" s="16"/>
    </row>
    <row r="10" spans="1:11" ht="15">
      <c r="A10" s="20" t="s">
        <v>8</v>
      </c>
      <c r="B10" s="13"/>
      <c r="C10" s="50">
        <v>25991.87463275499</v>
      </c>
      <c r="D10" s="48">
        <f>'Summary -- $150,000 increase'!G10-C10</f>
        <v>3898.7811949132483</v>
      </c>
      <c r="E10" s="48">
        <v>1006.3932980599648</v>
      </c>
      <c r="F10" s="47">
        <f t="shared" si="0"/>
        <v>30897.0491257282</v>
      </c>
      <c r="G10" s="35">
        <v>25984.230930451282</v>
      </c>
      <c r="H10" s="35">
        <f t="shared" si="1"/>
        <v>4912.818195276919</v>
      </c>
      <c r="I10" s="34"/>
      <c r="K10" s="16"/>
    </row>
    <row r="11" spans="1:11" ht="15">
      <c r="A11" s="20" t="s">
        <v>9</v>
      </c>
      <c r="B11" s="13"/>
      <c r="C11" s="50">
        <v>40468.28852126084</v>
      </c>
      <c r="D11" s="48">
        <f>'Summary -- $150,000 increase'!G11-C11</f>
        <v>6070.243278189126</v>
      </c>
      <c r="E11" s="48">
        <v>1655.6437389770722</v>
      </c>
      <c r="F11" s="47">
        <f t="shared" si="0"/>
        <v>48194.17553842704</v>
      </c>
      <c r="G11" s="35">
        <v>40068.84916270645</v>
      </c>
      <c r="H11" s="35">
        <f t="shared" si="1"/>
        <v>8125.326375720586</v>
      </c>
      <c r="I11" s="34"/>
      <c r="K11" s="16"/>
    </row>
    <row r="12" spans="1:11" ht="15">
      <c r="A12" s="20" t="s">
        <v>10</v>
      </c>
      <c r="B12" s="13"/>
      <c r="C12" s="50">
        <v>17186.224812278746</v>
      </c>
      <c r="D12" s="48">
        <f>'Summary -- $150,000 increase'!G12-C12</f>
        <v>2577.9337218418113</v>
      </c>
      <c r="E12" s="48">
        <v>719.7971781305115</v>
      </c>
      <c r="F12" s="47">
        <f t="shared" si="0"/>
        <v>20483.95571225107</v>
      </c>
      <c r="G12" s="35">
        <v>17885.887222573892</v>
      </c>
      <c r="H12" s="35">
        <f t="shared" si="1"/>
        <v>2598.068489677178</v>
      </c>
      <c r="I12" s="34"/>
      <c r="K12" s="16"/>
    </row>
    <row r="13" spans="1:9" ht="15">
      <c r="A13" s="20" t="s">
        <v>11</v>
      </c>
      <c r="B13" s="13"/>
      <c r="C13" s="50">
        <v>0</v>
      </c>
      <c r="D13" s="48">
        <f>'Summary -- $150,000 increase'!G13-C13</f>
        <v>0</v>
      </c>
      <c r="E13" s="48">
        <v>0</v>
      </c>
      <c r="F13" s="47">
        <f t="shared" si="0"/>
        <v>0</v>
      </c>
      <c r="G13" s="35">
        <v>32621.693757880945</v>
      </c>
      <c r="H13" s="35">
        <f t="shared" si="1"/>
        <v>-32621.693757880945</v>
      </c>
      <c r="I13" s="34"/>
    </row>
    <row r="14" spans="1:9" ht="15">
      <c r="A14" s="20" t="s">
        <v>12</v>
      </c>
      <c r="B14" s="13"/>
      <c r="C14" s="50">
        <v>113693.03031880404</v>
      </c>
      <c r="D14" s="48">
        <f>'Summary -- $150,000 increase'!G14-C14</f>
        <v>17053.9545478206</v>
      </c>
      <c r="E14" s="48">
        <v>4591.04938271605</v>
      </c>
      <c r="F14" s="47">
        <f t="shared" si="0"/>
        <v>135338.03424934068</v>
      </c>
      <c r="G14" s="35">
        <v>112382.24959798026</v>
      </c>
      <c r="H14" s="35">
        <f t="shared" si="1"/>
        <v>22955.784651360416</v>
      </c>
      <c r="I14" s="34"/>
    </row>
    <row r="15" spans="1:10" ht="15">
      <c r="A15" s="20" t="s">
        <v>13</v>
      </c>
      <c r="B15" s="13" t="e">
        <f>SUM(#REF!)</f>
        <v>#REF!</v>
      </c>
      <c r="C15" s="50">
        <v>71389.93174879035</v>
      </c>
      <c r="D15" s="48">
        <f>'Summary -- $150,000 increase'!G15-C15</f>
        <v>10708.489762318553</v>
      </c>
      <c r="E15" s="48">
        <v>5115.740740740741</v>
      </c>
      <c r="F15" s="47">
        <f t="shared" si="0"/>
        <v>87214.16225184964</v>
      </c>
      <c r="G15" s="35">
        <v>71221.79740756941</v>
      </c>
      <c r="H15" s="35">
        <f t="shared" si="1"/>
        <v>15992.364844280237</v>
      </c>
      <c r="I15" s="34"/>
      <c r="J15" s="16"/>
    </row>
    <row r="16" spans="1:10" ht="15">
      <c r="A16" s="20" t="s">
        <v>14</v>
      </c>
      <c r="B16" s="13"/>
      <c r="C16" s="50">
        <v>28541.992347986587</v>
      </c>
      <c r="D16" s="48">
        <f>'Summary -- $150,000 increase'!G16-C16</f>
        <v>4281.29885219799</v>
      </c>
      <c r="E16" s="48">
        <v>2115.299823633157</v>
      </c>
      <c r="F16" s="47">
        <f t="shared" si="0"/>
        <v>34938.59102381773</v>
      </c>
      <c r="G16" s="35">
        <v>28577.708882413826</v>
      </c>
      <c r="H16" s="35">
        <f t="shared" si="1"/>
        <v>6360.882141403905</v>
      </c>
      <c r="I16" s="34"/>
      <c r="J16" s="16"/>
    </row>
    <row r="17" spans="1:10" ht="15">
      <c r="A17" s="20" t="s">
        <v>15</v>
      </c>
      <c r="B17" s="13"/>
      <c r="C17" s="50">
        <v>44044.8368210803</v>
      </c>
      <c r="D17" s="48">
        <f>'Summary -- $150,000 increase'!G17-C17</f>
        <v>6606.725523162051</v>
      </c>
      <c r="E17" s="48">
        <v>2504.4091710758375</v>
      </c>
      <c r="F17" s="47">
        <f t="shared" si="0"/>
        <v>53155.97151531819</v>
      </c>
      <c r="G17" s="35">
        <v>42882.20381582065</v>
      </c>
      <c r="H17" s="35">
        <f t="shared" si="1"/>
        <v>10273.76769949754</v>
      </c>
      <c r="I17" s="34"/>
      <c r="J17" s="16"/>
    </row>
    <row r="18" spans="1:9" ht="15">
      <c r="A18" s="20" t="s">
        <v>16</v>
      </c>
      <c r="B18" s="13"/>
      <c r="C18" s="50">
        <v>198372.346048703</v>
      </c>
      <c r="D18" s="48">
        <f>'Summary -- $150,000 increase'!G18-C18</f>
        <v>29755.85190730545</v>
      </c>
      <c r="E18" s="48">
        <v>9864.417989417989</v>
      </c>
      <c r="F18" s="47">
        <f t="shared" si="0"/>
        <v>237992.61594542646</v>
      </c>
      <c r="G18" s="35">
        <v>195134.2385454708</v>
      </c>
      <c r="H18" s="35">
        <f t="shared" si="1"/>
        <v>42858.37739995564</v>
      </c>
      <c r="I18" s="34"/>
    </row>
    <row r="19" spans="1:9" ht="15">
      <c r="A19" s="20" t="s">
        <v>17</v>
      </c>
      <c r="B19" s="13"/>
      <c r="C19" s="50">
        <v>21730.484046253267</v>
      </c>
      <c r="D19" s="48">
        <f>'Summary -- $150,000 increase'!G19-C19</f>
        <v>3259.572606937989</v>
      </c>
      <c r="E19" s="48">
        <v>1126.5432098765432</v>
      </c>
      <c r="F19" s="47">
        <f t="shared" si="0"/>
        <v>26116.5998630678</v>
      </c>
      <c r="G19" s="35">
        <v>22857.91297904708</v>
      </c>
      <c r="H19" s="35">
        <f t="shared" si="1"/>
        <v>3258.6868840207208</v>
      </c>
      <c r="I19" s="34"/>
    </row>
    <row r="20" spans="1:9" ht="15">
      <c r="A20" s="20" t="s">
        <v>18</v>
      </c>
      <c r="B20" s="13"/>
      <c r="C20" s="50">
        <v>52229.69256645056</v>
      </c>
      <c r="D20" s="48">
        <f>'Summary -- $150,000 increase'!G20-C20</f>
        <v>7834.453884967581</v>
      </c>
      <c r="E20" s="48">
        <v>2986.1111111111113</v>
      </c>
      <c r="F20" s="47">
        <f t="shared" si="0"/>
        <v>63050.25756252925</v>
      </c>
      <c r="G20" s="35">
        <v>49826.31719674416</v>
      </c>
      <c r="H20" s="35">
        <f t="shared" si="1"/>
        <v>13223.940365785093</v>
      </c>
      <c r="I20" s="34"/>
    </row>
    <row r="21" spans="1:9" ht="15">
      <c r="A21" s="20" t="s">
        <v>19</v>
      </c>
      <c r="B21" s="13"/>
      <c r="C21" s="50">
        <v>53071.50274757857</v>
      </c>
      <c r="D21" s="48">
        <f>'Summary -- $150,000 increase'!G21-C21</f>
        <v>7960.725412136788</v>
      </c>
      <c r="E21" s="48">
        <v>2110.8906525573193</v>
      </c>
      <c r="F21" s="47">
        <f t="shared" si="0"/>
        <v>63143.118812272674</v>
      </c>
      <c r="G21" s="35">
        <v>54911.46741032933</v>
      </c>
      <c r="H21" s="35">
        <f t="shared" si="1"/>
        <v>8231.651401943345</v>
      </c>
      <c r="I21" s="34"/>
    </row>
    <row r="22" spans="1:9" ht="15.75" customHeight="1">
      <c r="A22" s="21" t="s">
        <v>20</v>
      </c>
      <c r="B22" s="22" t="e">
        <f>SUM(#REF!)</f>
        <v>#REF!</v>
      </c>
      <c r="C22" s="51">
        <v>50548.54974504756</v>
      </c>
      <c r="D22" s="48">
        <f>'Summary -- $150,000 increase'!G22-C22</f>
        <v>7582.282461757131</v>
      </c>
      <c r="E22" s="48">
        <v>2800.9259259259256</v>
      </c>
      <c r="F22" s="47">
        <f t="shared" si="0"/>
        <v>60931.75813273062</v>
      </c>
      <c r="G22" s="35">
        <v>51047.9415486023</v>
      </c>
      <c r="H22" s="35">
        <f t="shared" si="1"/>
        <v>9883.816584128319</v>
      </c>
      <c r="I22" s="34"/>
    </row>
    <row r="23" spans="1:8" ht="15" hidden="1">
      <c r="A23" s="25"/>
      <c r="D23" s="26"/>
      <c r="E23" s="26"/>
      <c r="F23" s="52">
        <v>0</v>
      </c>
      <c r="G23" s="26"/>
      <c r="H23" s="35">
        <f t="shared" si="1"/>
        <v>0</v>
      </c>
    </row>
    <row r="24" spans="3:8" ht="15">
      <c r="C24" s="47">
        <f>SUM(C6:C23)</f>
        <v>1000000.0000000001</v>
      </c>
      <c r="D24" s="48">
        <f>SUM(D6:D23)</f>
        <v>149999.99999999997</v>
      </c>
      <c r="E24" s="48">
        <f>SUM(E6:E22)</f>
        <v>50000.00000000001</v>
      </c>
      <c r="F24" s="48">
        <f>SUM(F6:F22)</f>
        <v>1200000</v>
      </c>
      <c r="G24" s="35">
        <f>SUM(G6:G23)</f>
        <v>999999.9999999999</v>
      </c>
      <c r="H24" s="35">
        <f>SUM(H6:H23)</f>
        <v>200000.00000000006</v>
      </c>
    </row>
    <row r="26" ht="30">
      <c r="A26" s="1" t="s">
        <v>27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Melody</cp:lastModifiedBy>
  <cp:lastPrinted>2014-08-05T10:06:21Z</cp:lastPrinted>
  <dcterms:created xsi:type="dcterms:W3CDTF">2007-05-31T16:25:10Z</dcterms:created>
  <dcterms:modified xsi:type="dcterms:W3CDTF">2016-04-15T18:19:39Z</dcterms:modified>
  <cp:category/>
  <cp:version/>
  <cp:contentType/>
  <cp:contentStatus/>
</cp:coreProperties>
</file>